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JU\Desktop\업무\04_데이터성과관리팀\02_통계업무\01_통계연보 작성\1. 2025년(31회 통계연보) - 2024.12.31.기준(2026년 작성)\(최종) 2025년 제31회 나주시 통계연보 - 복사본\"/>
    </mc:Choice>
  </mc:AlternateContent>
  <xr:revisionPtr revIDLastSave="0" documentId="13_ncr:1_{20F76FAA-7E63-4798-B84B-37D9AD301BE0}" xr6:coauthVersionLast="36" xr6:coauthVersionMax="36" xr10:uidLastSave="{00000000-0000-0000-0000-000000000000}"/>
  <bookViews>
    <workbookView xWindow="-120" yWindow="-120" windowWidth="23250" windowHeight="13170" tabRatio="649" activeTab="1" xr2:uid="{00000000-000D-0000-FFFF-FFFF00000000}"/>
  </bookViews>
  <sheets>
    <sheet name="Ⅷ-1 용도별 전력사용량" sheetId="17" r:id="rId1"/>
    <sheet name="Ⅷ-2 제조업종별 전력사용량(~2021)" sheetId="10" r:id="rId2"/>
    <sheet name="Ⅷ-2 제조업종별 전력사용량(2022~)" sheetId="23" r:id="rId3"/>
    <sheet name="Ⅷ-3 도시가스 보급률" sheetId="24" r:id="rId4"/>
    <sheet name="Ⅷ-4 상수도 보급현황" sheetId="19" r:id="rId5"/>
    <sheet name="Ⅷ-5 상수도관(~2022)" sheetId="13" r:id="rId6"/>
    <sheet name="Ⅷ-5 상수도관(2023~)" sheetId="25" r:id="rId7"/>
    <sheet name="Ⅷ-6 급수사용량" sheetId="20" r:id="rId8"/>
    <sheet name="Ⅷ-7 급수사용료 부과" sheetId="14" r:id="rId9"/>
    <sheet name="Ⅷ-8 하수도 보급률" sheetId="15" r:id="rId10"/>
    <sheet name="Ⅷ-9 하수도사용료 부과" sheetId="26" r:id="rId11"/>
    <sheet name="Ⅷ-10 하수관거" sheetId="16" r:id="rId12"/>
  </sheets>
  <definedNames>
    <definedName name="_xlnm.Print_Area" localSheetId="0">'Ⅷ-1 용도별 전력사용량'!$A$1:$Q$24</definedName>
    <definedName name="_xlnm.Print_Area" localSheetId="1">'Ⅷ-2 제조업종별 전력사용량(~2021)'!$A$1:$Y$12</definedName>
    <definedName name="_xlnm.Print_Area" localSheetId="5">'Ⅷ-5 상수도관(~2022)'!$A$1:$AF$14</definedName>
    <definedName name="_xlnm.Print_Area" localSheetId="6">'Ⅷ-5 상수도관(2023~)'!$A$1:$AR$9</definedName>
    <definedName name="_xlnm.Print_Area" localSheetId="7">'Ⅷ-6 급수사용량'!$A$1:$G$10</definedName>
  </definedNames>
  <calcPr calcId="191029"/>
</workbook>
</file>

<file path=xl/calcChain.xml><?xml version="1.0" encoding="utf-8"?>
<calcChain xmlns="http://schemas.openxmlformats.org/spreadsheetml/2006/main">
  <c r="I10" i="15" l="1"/>
  <c r="I12" i="15"/>
  <c r="I13" i="15"/>
  <c r="I14" i="15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11" i="15"/>
  <c r="B9" i="14" l="1"/>
  <c r="B9" i="20"/>
  <c r="B7" i="25"/>
  <c r="B19" i="23" l="1"/>
  <c r="B18" i="23"/>
  <c r="B17" i="23"/>
  <c r="B16" i="23"/>
  <c r="B15" i="23"/>
  <c r="B14" i="23"/>
  <c r="B13" i="23"/>
  <c r="B12" i="23"/>
  <c r="B11" i="23"/>
  <c r="B10" i="23"/>
  <c r="B9" i="23"/>
  <c r="B8" i="23"/>
  <c r="AA7" i="23"/>
  <c r="Z7" i="23"/>
  <c r="Y7" i="23"/>
  <c r="X7" i="23"/>
  <c r="W7" i="23"/>
  <c r="V7" i="23"/>
  <c r="U7" i="23"/>
  <c r="T7" i="23"/>
  <c r="S7" i="23"/>
  <c r="R7" i="23"/>
  <c r="Q7" i="23"/>
  <c r="P7" i="23"/>
  <c r="O7" i="23"/>
  <c r="N7" i="23"/>
  <c r="M7" i="23"/>
  <c r="L7" i="23"/>
  <c r="K7" i="23"/>
  <c r="J7" i="23"/>
  <c r="I7" i="23"/>
  <c r="H7" i="23"/>
  <c r="G7" i="23"/>
  <c r="F7" i="23"/>
  <c r="E7" i="23"/>
  <c r="D7" i="23"/>
  <c r="C7" i="23"/>
  <c r="B7" i="23"/>
  <c r="B23" i="17"/>
  <c r="Q23" i="17" s="1"/>
  <c r="Q22" i="17"/>
  <c r="O22" i="17"/>
  <c r="M22" i="17"/>
  <c r="B22" i="17"/>
  <c r="K22" i="17" s="1"/>
  <c r="Q21" i="17"/>
  <c r="O21" i="17"/>
  <c r="M21" i="17"/>
  <c r="K21" i="17"/>
  <c r="I21" i="17"/>
  <c r="G21" i="17"/>
  <c r="B21" i="17"/>
  <c r="E21" i="17" s="1"/>
  <c r="C21" i="17" s="1"/>
  <c r="B20" i="17"/>
  <c r="O20" i="17" s="1"/>
  <c r="B19" i="17"/>
  <c r="Q19" i="17" s="1"/>
  <c r="Q18" i="17"/>
  <c r="O18" i="17"/>
  <c r="M18" i="17"/>
  <c r="B18" i="17"/>
  <c r="K18" i="17" s="1"/>
  <c r="Q17" i="17"/>
  <c r="O17" i="17"/>
  <c r="M17" i="17"/>
  <c r="K17" i="17"/>
  <c r="I17" i="17"/>
  <c r="G17" i="17"/>
  <c r="B17" i="17"/>
  <c r="E17" i="17" s="1"/>
  <c r="C17" i="17" s="1"/>
  <c r="B16" i="17"/>
  <c r="K16" i="17" s="1"/>
  <c r="B15" i="17"/>
  <c r="Q15" i="17" s="1"/>
  <c r="Q14" i="17"/>
  <c r="O14" i="17"/>
  <c r="M14" i="17"/>
  <c r="B14" i="17"/>
  <c r="K14" i="17" s="1"/>
  <c r="Q13" i="17"/>
  <c r="O13" i="17"/>
  <c r="M13" i="17"/>
  <c r="K13" i="17"/>
  <c r="I13" i="17"/>
  <c r="G13" i="17"/>
  <c r="B13" i="17"/>
  <c r="E13" i="17" s="1"/>
  <c r="C13" i="17" s="1"/>
  <c r="B12" i="17"/>
  <c r="O12" i="17" s="1"/>
  <c r="P11" i="17"/>
  <c r="N11" i="17"/>
  <c r="L11" i="17"/>
  <c r="J11" i="17"/>
  <c r="H11" i="17"/>
  <c r="F11" i="17"/>
  <c r="B11" i="17" s="1"/>
  <c r="D11" i="17"/>
  <c r="E11" i="17" l="1"/>
  <c r="K11" i="17"/>
  <c r="M11" i="17"/>
  <c r="Q11" i="17"/>
  <c r="I11" i="17"/>
  <c r="O11" i="17"/>
  <c r="E20" i="17"/>
  <c r="G20" i="17"/>
  <c r="I16" i="17"/>
  <c r="E19" i="17"/>
  <c r="C19" i="17" s="1"/>
  <c r="K20" i="17"/>
  <c r="E23" i="17"/>
  <c r="C23" i="17" s="1"/>
  <c r="G23" i="17"/>
  <c r="O16" i="17"/>
  <c r="I19" i="17"/>
  <c r="I23" i="17"/>
  <c r="Q12" i="17"/>
  <c r="Q16" i="17"/>
  <c r="Q20" i="17"/>
  <c r="G14" i="17"/>
  <c r="G18" i="17"/>
  <c r="M19" i="17"/>
  <c r="G22" i="17"/>
  <c r="M23" i="17"/>
  <c r="G11" i="17"/>
  <c r="G16" i="17"/>
  <c r="I12" i="17"/>
  <c r="I20" i="17"/>
  <c r="K12" i="17"/>
  <c r="M12" i="17"/>
  <c r="G15" i="17"/>
  <c r="M16" i="17"/>
  <c r="G19" i="17"/>
  <c r="M20" i="17"/>
  <c r="I15" i="17"/>
  <c r="K15" i="17"/>
  <c r="E22" i="17"/>
  <c r="I14" i="17"/>
  <c r="O15" i="17"/>
  <c r="I18" i="17"/>
  <c r="O19" i="17"/>
  <c r="I22" i="17"/>
  <c r="O23" i="17"/>
  <c r="E12" i="17"/>
  <c r="E16" i="17"/>
  <c r="C16" i="17" s="1"/>
  <c r="G12" i="17"/>
  <c r="E15" i="17"/>
  <c r="E14" i="17"/>
  <c r="C14" i="17" s="1"/>
  <c r="E18" i="17"/>
  <c r="K19" i="17"/>
  <c r="K23" i="17"/>
  <c r="M15" i="17"/>
  <c r="C15" i="17" l="1"/>
  <c r="C12" i="17"/>
  <c r="C20" i="17"/>
  <c r="C18" i="17"/>
  <c r="C22" i="17"/>
  <c r="C11" i="17"/>
  <c r="B8" i="26" l="1"/>
  <c r="D10" i="16" l="1"/>
  <c r="B6" i="26"/>
  <c r="B7" i="26"/>
  <c r="K6" i="26"/>
  <c r="K7" i="26"/>
  <c r="M7" i="26"/>
  <c r="M6" i="26"/>
  <c r="N6" i="26" l="1"/>
  <c r="N7" i="26"/>
  <c r="B7" i="17"/>
  <c r="I8" i="15" l="1"/>
  <c r="E8" i="15"/>
  <c r="C8" i="15"/>
  <c r="B5" i="24" l="1"/>
  <c r="B6" i="24"/>
  <c r="B7" i="24"/>
  <c r="D9" i="16" l="1"/>
  <c r="D8" i="16"/>
  <c r="I6" i="15" l="1"/>
  <c r="I7" i="15"/>
  <c r="C6" i="15"/>
  <c r="C7" i="15"/>
  <c r="O7" i="13" l="1"/>
  <c r="O8" i="13"/>
  <c r="O9" i="13"/>
  <c r="O10" i="13"/>
  <c r="O11" i="13"/>
  <c r="O6" i="13"/>
  <c r="I7" i="13"/>
  <c r="I8" i="13"/>
  <c r="I9" i="13"/>
  <c r="I10" i="13"/>
  <c r="I11" i="13"/>
  <c r="I6" i="13"/>
  <c r="C7" i="13"/>
  <c r="C8" i="13"/>
  <c r="C9" i="13"/>
  <c r="C10" i="13"/>
  <c r="C11" i="13"/>
  <c r="C6" i="13"/>
  <c r="U7" i="13"/>
  <c r="U8" i="13"/>
  <c r="U9" i="13"/>
  <c r="U10" i="13"/>
  <c r="U11" i="13"/>
  <c r="U6" i="13"/>
  <c r="D10" i="19"/>
  <c r="B11" i="13" l="1"/>
  <c r="B8" i="13"/>
  <c r="B10" i="13"/>
  <c r="B9" i="13"/>
  <c r="B7" i="13"/>
  <c r="B6" i="13"/>
</calcChain>
</file>

<file path=xl/sharedStrings.xml><?xml version="1.0" encoding="utf-8"?>
<sst xmlns="http://schemas.openxmlformats.org/spreadsheetml/2006/main" count="387" uniqueCount="225">
  <si>
    <t>단위 : MWh</t>
  </si>
  <si>
    <t>Unit : MWh</t>
  </si>
  <si>
    <t>합 계
Total</t>
  </si>
  <si>
    <t>Unit : m</t>
  </si>
  <si>
    <t>단위 : 천원</t>
  </si>
  <si>
    <t>Unit : ㎥</t>
  </si>
  <si>
    <t>계획
면적
(㎢)
Planned
area</t>
    <phoneticPr fontId="5" type="noConversion"/>
  </si>
  <si>
    <t>암거
Culvert</t>
    <phoneticPr fontId="5" type="noConversion"/>
  </si>
  <si>
    <t>개거
Open ditch</t>
    <phoneticPr fontId="5" type="noConversion"/>
  </si>
  <si>
    <t>측구
Gutter</t>
    <phoneticPr fontId="5" type="noConversion"/>
  </si>
  <si>
    <t>현실화율
(%)
 F=(C/E
*100)
Actual rate
of benefit
&amp; cost</t>
    <phoneticPr fontId="7" type="noConversion"/>
  </si>
  <si>
    <t xml:space="preserve">총인구
Population </t>
    <phoneticPr fontId="7" type="noConversion"/>
  </si>
  <si>
    <t>단위 : ㎢, m, 개소</t>
    <phoneticPr fontId="5" type="noConversion"/>
  </si>
  <si>
    <t>Unit : ㎢, m, number</t>
    <phoneticPr fontId="5" type="noConversion"/>
  </si>
  <si>
    <t>d=d1+d2+d3</t>
  </si>
  <si>
    <t>생물학적(2차)
Biological(d2)</t>
  </si>
  <si>
    <t>고도(3차)
Advanced(d3)</t>
  </si>
  <si>
    <t>기 타
Others</t>
    <phoneticPr fontId="7" type="noConversion"/>
  </si>
  <si>
    <t>급수관
Water supply pipe</t>
  </si>
  <si>
    <t>주철관
Cast iron</t>
  </si>
  <si>
    <t>기 타
Others</t>
  </si>
  <si>
    <t>단위 : m</t>
    <phoneticPr fontId="5" type="noConversion"/>
  </si>
  <si>
    <t>단위 : ㎥</t>
    <phoneticPr fontId="5" type="noConversion"/>
  </si>
  <si>
    <t xml:space="preserve">단위 : 명, 개별 </t>
    <phoneticPr fontId="5" type="noConversion"/>
  </si>
  <si>
    <t>Unit : person, %</t>
    <phoneticPr fontId="5" type="noConversion"/>
  </si>
  <si>
    <t>에나멜코팅 도복장강관
Enamel-coated steel pipe</t>
  </si>
  <si>
    <t>엑상에폭시 도복장강관
Liquid epoxy-coated steel pipe</t>
  </si>
  <si>
    <t>PVC관</t>
    <rPh sb="0" eb="4">
      <t>1)</t>
    </rPh>
    <phoneticPr fontId="31" type="noConversion"/>
  </si>
  <si>
    <t>PE관</t>
  </si>
  <si>
    <t>아연도강관
Galvanized steel</t>
  </si>
  <si>
    <t>동관
Copper pipe</t>
  </si>
  <si>
    <t xml:space="preserve">급수인구
Population with water supply </t>
    <phoneticPr fontId="7" type="noConversion"/>
  </si>
  <si>
    <t>시설용량(㎥/일)
Water supply capacity(㎥/day)</t>
    <phoneticPr fontId="7" type="noConversion"/>
  </si>
  <si>
    <t>급수량(㎥/일)
Amount of water supplied (㎥/day)</t>
    <phoneticPr fontId="7" type="noConversion"/>
  </si>
  <si>
    <t>1일1인당 급수량(ℓ)
Daily water supply per person(ℓ)</t>
    <phoneticPr fontId="7" type="noConversion"/>
  </si>
  <si>
    <t>급수전수(개)
Number of faucets(number)</t>
    <phoneticPr fontId="7" type="noConversion"/>
  </si>
  <si>
    <t>보급률
Water supply rate (%)</t>
    <phoneticPr fontId="7" type="noConversion"/>
  </si>
  <si>
    <t>가정용
Residential</t>
    <phoneticPr fontId="7" type="noConversion"/>
  </si>
  <si>
    <t xml:space="preserve">가정용
Residential </t>
    <phoneticPr fontId="7" type="noConversion"/>
  </si>
  <si>
    <t xml:space="preserve">미처리인구(B)
Population without sewerage service </t>
    <phoneticPr fontId="5" type="noConversion"/>
  </si>
  <si>
    <t>처리대상인구
(C=A-B)
Population with sewerage service</t>
    <phoneticPr fontId="5" type="noConversion"/>
  </si>
  <si>
    <t xml:space="preserve">하수도
보급률(%)
Sewerage distribution rate(%) </t>
    <phoneticPr fontId="5" type="noConversion"/>
  </si>
  <si>
    <t>물리적(1차)
Mechanical(d1)</t>
    <phoneticPr fontId="5" type="noConversion"/>
  </si>
  <si>
    <t xml:space="preserve">맨홀
(개소)
Manhole (number) </t>
    <phoneticPr fontId="5" type="noConversion"/>
  </si>
  <si>
    <t>보급률
(%)
Distri
bution
rate</t>
    <phoneticPr fontId="5" type="noConversion"/>
  </si>
  <si>
    <t>공공용(업무용)
Public</t>
    <phoneticPr fontId="7" type="noConversion"/>
  </si>
  <si>
    <t xml:space="preserve">일반용(영업용)
General </t>
    <phoneticPr fontId="7" type="noConversion"/>
  </si>
  <si>
    <t xml:space="preserve">욕탕용
(욕탕1종(대중탕용)+욕탕2종)
Bath-house </t>
    <phoneticPr fontId="7" type="noConversion"/>
  </si>
  <si>
    <t>공공용
(업무용)
Public
(Office)</t>
    <phoneticPr fontId="7" type="noConversion"/>
  </si>
  <si>
    <t>일반용
(영업용)
 General
(Commercial)</t>
    <phoneticPr fontId="5" type="noConversion"/>
  </si>
  <si>
    <t xml:space="preserve">욕탕용
(욕탕1종
(대중탕용)
+욕탕2종)
Bath-house
</t>
    <phoneticPr fontId="7" type="noConversion"/>
  </si>
  <si>
    <t xml:space="preserve">산업 및 
공업용
Industrial </t>
    <phoneticPr fontId="7" type="noConversion"/>
  </si>
  <si>
    <t xml:space="preserve">총괄원가
(원)
(D) Gross cost (million won) </t>
    <phoneticPr fontId="7" type="noConversion"/>
  </si>
  <si>
    <t>㎥당 원가
(원/㎥)
E=(D/A)
Gross unit cost (won/㎥)</t>
    <phoneticPr fontId="7" type="noConversion"/>
  </si>
  <si>
    <t>연간조정량
(㎥)(A)
Total volume charged for the usage of sewerage(㎥)</t>
    <phoneticPr fontId="7" type="noConversion"/>
  </si>
  <si>
    <t>오수관로
Sewage pipe line</t>
    <phoneticPr fontId="5" type="noConversion"/>
  </si>
  <si>
    <t>우수관로
Rain water pipe line</t>
    <phoneticPr fontId="5" type="noConversion"/>
  </si>
  <si>
    <t xml:space="preserve">농림어업
Agriculture, forestry and fishing </t>
    <phoneticPr fontId="5" type="noConversion"/>
  </si>
  <si>
    <t>합계
Total</t>
    <phoneticPr fontId="5" type="noConversion"/>
  </si>
  <si>
    <t>덕타일
주철관
Ductile iron pipe</t>
    <phoneticPr fontId="5" type="noConversion"/>
  </si>
  <si>
    <t>업종별 하수도 사용료
Sewerage service charges by use</t>
    <phoneticPr fontId="7" type="noConversion"/>
  </si>
  <si>
    <t>하수도 처리 비용분석
Cost of sewage disposal</t>
    <phoneticPr fontId="7" type="noConversion"/>
  </si>
  <si>
    <t>합류식(m)
Unclassifed pipe</t>
    <phoneticPr fontId="5" type="noConversion"/>
  </si>
  <si>
    <t>분류식(m)
Classifed pipe</t>
    <phoneticPr fontId="5" type="noConversion"/>
  </si>
  <si>
    <t>측구
Gutte</t>
    <phoneticPr fontId="5" type="noConversion"/>
  </si>
  <si>
    <t>합계
Total</t>
    <phoneticPr fontId="7" type="noConversion"/>
  </si>
  <si>
    <t>점유율(%)
Share of total (%)</t>
    <phoneticPr fontId="7" type="noConversion"/>
  </si>
  <si>
    <t>공공용
Public</t>
    <phoneticPr fontId="7" type="noConversion"/>
  </si>
  <si>
    <t>산업용
Industry</t>
    <phoneticPr fontId="5" type="noConversion"/>
  </si>
  <si>
    <t>광업
Mining</t>
    <phoneticPr fontId="5" type="noConversion"/>
  </si>
  <si>
    <t>제조업
Manufacturing</t>
    <phoneticPr fontId="5" type="noConversion"/>
  </si>
  <si>
    <t>식료품
 Food products</t>
    <phoneticPr fontId="5" type="noConversion"/>
  </si>
  <si>
    <t>음료
Beverages</t>
    <phoneticPr fontId="5" type="noConversion"/>
  </si>
  <si>
    <t>담배
 Tobacco products</t>
    <phoneticPr fontId="5" type="noConversion"/>
  </si>
  <si>
    <t>의복, 의복 액세서리, 
모피제품
 Wearing apparel, clothing accessories and fur articles</t>
    <phoneticPr fontId="5" type="noConversion"/>
  </si>
  <si>
    <t>가죽, 가방, 신발
 Leather, luggage and footwear</t>
    <phoneticPr fontId="5" type="noConversion"/>
  </si>
  <si>
    <t>목재,
나무제품
(가구제외)
 Wood and of products of wood and cork; except furniture</t>
    <phoneticPr fontId="5" type="noConversion"/>
  </si>
  <si>
    <t>펄프, 종이,
종이제품
 Pulp, paper and paper products</t>
    <phoneticPr fontId="5" type="noConversion"/>
  </si>
  <si>
    <t>의료용물질, 의약품 Pharmaceuticals, medicinal chemical and botanical products</t>
    <phoneticPr fontId="5" type="noConversion"/>
  </si>
  <si>
    <t>비금속광물제품
 Other non-metallic mineral products</t>
    <phoneticPr fontId="5" type="noConversion"/>
  </si>
  <si>
    <t>1차금속
 Basic metals</t>
    <phoneticPr fontId="5" type="noConversion"/>
  </si>
  <si>
    <t>전기장비
 Electrical equipment</t>
    <phoneticPr fontId="5" type="noConversion"/>
  </si>
  <si>
    <t>기타기계 및 장비
 Other machinery and equipment</t>
    <phoneticPr fontId="5" type="noConversion"/>
  </si>
  <si>
    <t>기타 운송장비
 Other transport equipment</t>
    <phoneticPr fontId="5" type="noConversion"/>
  </si>
  <si>
    <t>가구
 Furniture</t>
    <phoneticPr fontId="5" type="noConversion"/>
  </si>
  <si>
    <t>기타제품
Other manufacturing</t>
    <phoneticPr fontId="5" type="noConversion"/>
  </si>
  <si>
    <t>산업용기계,
장비수리업
Maintenance and repair services of industrial machinery and equipment</t>
    <phoneticPr fontId="5" type="noConversion"/>
  </si>
  <si>
    <t>인쇄,
기록매체
복제업
Printing and reproduction of recorded media</t>
    <phoneticPr fontId="5" type="noConversion"/>
  </si>
  <si>
    <t>코크스,
연탄,
석유정제품
 Coke, briquettes and refined petroleum products</t>
    <phoneticPr fontId="5" type="noConversion"/>
  </si>
  <si>
    <t>화학물질, 
화학제품
(의약품
제외)
Chemicals and chemical products; except pharmaceuticals and medicinal chemicals</t>
    <phoneticPr fontId="5" type="noConversion"/>
  </si>
  <si>
    <t>고무, 
플라스틱
제품
 Rubber and plastics products</t>
    <phoneticPr fontId="5" type="noConversion"/>
  </si>
  <si>
    <t>금속가공
제품
(기계 및 
가구 제외)
Fabricated metal products, except machinery and furniture</t>
    <phoneticPr fontId="5" type="noConversion"/>
  </si>
  <si>
    <t>전자부품,
컴퓨터,
영상, 음향
및 통신장비
 Electronic components, computer; visual, sounding and communication equipment</t>
    <phoneticPr fontId="5" type="noConversion"/>
  </si>
  <si>
    <t>자동차,
트레일러
 Motor vehicles, trailers and semitrailers</t>
    <phoneticPr fontId="5" type="noConversion"/>
  </si>
  <si>
    <t>의료, 정밀,
광학기기,
시계
 Medical, precision and optical instruments, watches and clocks</t>
    <phoneticPr fontId="5" type="noConversion"/>
  </si>
  <si>
    <t>도수관
Aqueduct pipe</t>
    <phoneticPr fontId="5" type="noConversion"/>
  </si>
  <si>
    <t xml:space="preserve"> 송수관
Transmission pipe</t>
    <phoneticPr fontId="5" type="noConversion"/>
  </si>
  <si>
    <t xml:space="preserve">배수관
Water drain pipe </t>
    <phoneticPr fontId="5" type="noConversion"/>
  </si>
  <si>
    <t>스텐레스관
Stainless steel</t>
    <phoneticPr fontId="5" type="noConversion"/>
  </si>
  <si>
    <t>기타
(산업 및 공업용+기타업종)
Others</t>
    <phoneticPr fontId="7" type="noConversion"/>
  </si>
  <si>
    <t xml:space="preserve">가정용
Residential  </t>
    <phoneticPr fontId="7" type="noConversion"/>
  </si>
  <si>
    <t>사각형
Quadr
angle</t>
    <phoneticPr fontId="5" type="noConversion"/>
  </si>
  <si>
    <t>원형
Circle</t>
    <phoneticPr fontId="5" type="noConversion"/>
  </si>
  <si>
    <r>
      <t>우·오수받이
(개소)
Rain</t>
    </r>
    <r>
      <rPr>
        <sz val="9"/>
        <rFont val="맑은 고딕"/>
        <family val="3"/>
        <charset val="129"/>
      </rPr>
      <t>·</t>
    </r>
    <r>
      <rPr>
        <sz val="9"/>
        <rFont val="굴림"/>
        <family val="3"/>
        <charset val="129"/>
      </rPr>
      <t>waste water inlet
(number)</t>
    </r>
    <phoneticPr fontId="5" type="noConversion"/>
  </si>
  <si>
    <t>토실·
토구
(개소)
Sewer outlet
(number)</t>
    <phoneticPr fontId="5" type="noConversion"/>
  </si>
  <si>
    <t>계획
연장
(m)
Planned length
(m)</t>
    <phoneticPr fontId="5" type="noConversion"/>
  </si>
  <si>
    <t>시설
연장
(m)
Constructed length
(m)</t>
    <phoneticPr fontId="5" type="noConversion"/>
  </si>
  <si>
    <t>연별</t>
    <phoneticPr fontId="5" type="noConversion"/>
  </si>
  <si>
    <t>단위 : 명,  %</t>
    <phoneticPr fontId="5" type="noConversion"/>
  </si>
  <si>
    <t>총인구(A)
Total population</t>
    <phoneticPr fontId="5" type="noConversion"/>
  </si>
  <si>
    <t>공공하수처리시설 처리인구
Population connected to public sewerage facilities</t>
    <phoneticPr fontId="5" type="noConversion"/>
  </si>
  <si>
    <t>섬유제품
(의복
제외)
 Textiles, except apparel</t>
    <phoneticPr fontId="5" type="noConversion"/>
  </si>
  <si>
    <t>Unit : 1,000 won</t>
    <phoneticPr fontId="5" type="noConversion"/>
  </si>
  <si>
    <t>Unit : person, item specific</t>
    <phoneticPr fontId="5" type="noConversion"/>
  </si>
  <si>
    <t>1월</t>
    <phoneticPr fontId="5" type="noConversion"/>
  </si>
  <si>
    <t>2월</t>
    <phoneticPr fontId="5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</si>
  <si>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</si>
  <si>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</si>
  <si>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</si>
  <si>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</si>
  <si>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</si>
  <si>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</si>
  <si>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</si>
  <si>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</si>
  <si>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</si>
  <si>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</si>
  <si>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연별
월별</t>
    <phoneticPr fontId="5" type="noConversion"/>
  </si>
  <si>
    <t xml:space="preserve"> 자료 : 「한국전력통계」한국전력공사 나주지사</t>
    <phoneticPr fontId="5" type="noConversion"/>
  </si>
  <si>
    <t>-</t>
  </si>
  <si>
    <t>Source: Naju Branch, Korea Electric Power Corporation</t>
  </si>
  <si>
    <t>담배 Tobacco</t>
    <phoneticPr fontId="5" type="noConversion"/>
  </si>
  <si>
    <t>섬유제품 textile products</t>
    <phoneticPr fontId="5" type="noConversion"/>
  </si>
  <si>
    <t>봉제의복 및
모피제품 
Sewn apparel &amp;
Fur articles</t>
    <phoneticPr fontId="5" type="noConversion"/>
  </si>
  <si>
    <t>음식료품  Food products &amp; beverage</t>
    <phoneticPr fontId="5" type="noConversion"/>
  </si>
  <si>
    <t>가죽, 가방 및 신발
Tanning &amp; Dressing of
Leather</t>
    <phoneticPr fontId="5" type="noConversion"/>
  </si>
  <si>
    <t xml:space="preserve">펄프, 종이 및 종이제품Pulp,Paper &amp; paper Products </t>
    <phoneticPr fontId="5" type="noConversion"/>
  </si>
  <si>
    <t>출판, 인쇄 및 기록매체복제업 Publishing &amp; Printing
reproduction</t>
    <phoneticPr fontId="5" type="noConversion"/>
  </si>
  <si>
    <t>코크스,석유 정제품 및 핵연료Cokes,Refined Petroleum
products</t>
    <phoneticPr fontId="5" type="noConversion"/>
  </si>
  <si>
    <t>화학물 및 화학제품 Chemicals and chemical
products</t>
    <phoneticPr fontId="5" type="noConversion"/>
  </si>
  <si>
    <t>고무 및 플라스틱제품 Rubber and plastic
products</t>
    <phoneticPr fontId="5" type="noConversion"/>
  </si>
  <si>
    <t>제1차 금속 Manufacture of  Basic metals</t>
    <phoneticPr fontId="5" type="noConversion"/>
  </si>
  <si>
    <t>조립금속제품 Fabricated Metal products</t>
    <phoneticPr fontId="5" type="noConversion"/>
  </si>
  <si>
    <t>기타 기계 및 장비 Manufacture of Other machiner</t>
    <phoneticPr fontId="5" type="noConversion"/>
  </si>
  <si>
    <t xml:space="preserve">컴퓨터 및 
사무용기기
Computer and
Office machiner </t>
    <phoneticPr fontId="5" type="noConversion"/>
  </si>
  <si>
    <t>기타 전기기계 및
전기변환장치
Electrical
Machinery  n.e.c</t>
    <phoneticPr fontId="5" type="noConversion"/>
  </si>
  <si>
    <t>전자부품,영상,
음향 및 통신장비
Radio, TV and
communication
Instruments</t>
    <phoneticPr fontId="5" type="noConversion"/>
  </si>
  <si>
    <t>의료,정밀
광학기기 및 시계
Medical,precision
&amp; Optical
Instruments</t>
    <phoneticPr fontId="5" type="noConversion"/>
  </si>
  <si>
    <t xml:space="preserve">재생용 가공원료 
생산업
Recycling </t>
    <phoneticPr fontId="5" type="noConversion"/>
  </si>
  <si>
    <t>기타 운송장비　
Other transport
equipments</t>
    <phoneticPr fontId="5" type="noConversion"/>
  </si>
  <si>
    <t>비금속
광물제품
 Non-metallic</t>
    <phoneticPr fontId="5" type="noConversion"/>
  </si>
  <si>
    <t>목재 및 
나무제품 
Wood products</t>
    <phoneticPr fontId="5" type="noConversion"/>
  </si>
  <si>
    <t>Source: Water &amp; Sewage Division</t>
  </si>
  <si>
    <t>연별</t>
    <phoneticPr fontId="5" type="noConversion"/>
  </si>
  <si>
    <t>세지면</t>
  </si>
  <si>
    <t>왕곡면</t>
  </si>
  <si>
    <t>반남면</t>
  </si>
  <si>
    <t>공산면</t>
  </si>
  <si>
    <t>동강면</t>
  </si>
  <si>
    <t>다시면</t>
  </si>
  <si>
    <t>문평면</t>
  </si>
  <si>
    <t>노안면</t>
  </si>
  <si>
    <t>금천면</t>
  </si>
  <si>
    <t>산포면</t>
  </si>
  <si>
    <t>다도면</t>
  </si>
  <si>
    <t>봉황면</t>
  </si>
  <si>
    <t>송월동</t>
  </si>
  <si>
    <t>영강동</t>
  </si>
  <si>
    <t>금남동</t>
  </si>
  <si>
    <t>성북동</t>
  </si>
  <si>
    <t>영산동</t>
  </si>
  <si>
    <t>이창동</t>
  </si>
  <si>
    <t>빛가람동</t>
  </si>
  <si>
    <t>남평읍</t>
    <phoneticPr fontId="5" type="noConversion"/>
  </si>
  <si>
    <t>연별
읍면동별</t>
    <phoneticPr fontId="5" type="noConversion"/>
  </si>
  <si>
    <t>연별
읍면동별</t>
    <phoneticPr fontId="5" type="noConversion"/>
  </si>
  <si>
    <t>남평읍</t>
    <phoneticPr fontId="5" type="noConversion"/>
  </si>
  <si>
    <t>Source:Water &amp; Sewage Division</t>
  </si>
  <si>
    <t>1월</t>
  </si>
  <si>
    <t>2월</t>
  </si>
  <si>
    <t>Formatting changes from 2022 (see previous page for statistics up to 2021)</t>
    <phoneticPr fontId="5" type="noConversion"/>
  </si>
  <si>
    <t xml:space="preserve"> 자료 : 에너지신산업과</t>
    <phoneticPr fontId="5" type="noConversion"/>
  </si>
  <si>
    <t>Unit : %, household</t>
    <phoneticPr fontId="5" type="noConversion"/>
  </si>
  <si>
    <t>단위 : %, 가구</t>
    <phoneticPr fontId="5" type="noConversion"/>
  </si>
  <si>
    <t>Source : Korea Eletric Power Corporation</t>
  </si>
  <si>
    <t>연별</t>
    <phoneticPr fontId="5" type="noConversion"/>
  </si>
  <si>
    <t xml:space="preserve"> 자료 : 상하수도과</t>
    <phoneticPr fontId="5" type="noConversion"/>
  </si>
  <si>
    <t>Source: Department of  New Energy Industry</t>
    <phoneticPr fontId="5" type="noConversion"/>
  </si>
  <si>
    <t>1. 용도별 전력사용량  Electric Power Consumption by Use</t>
    <phoneticPr fontId="5" type="noConversion"/>
  </si>
  <si>
    <t>2-1. 제조업종별 전력사용량(~2021)  Electric Power Consumption by Industry Type(~2021)</t>
    <phoneticPr fontId="5" type="noConversion"/>
  </si>
  <si>
    <t>2-2. 제조업종별 전력사용량(2022~)  Electric Power Consumption by Industry Type(2022~)</t>
    <phoneticPr fontId="5" type="noConversion"/>
  </si>
  <si>
    <t>3. 도시가스 보급률  City Gas Supply Rate</t>
    <phoneticPr fontId="5" type="noConversion"/>
  </si>
  <si>
    <t>내충격
수도관
Shock-resistant water pipe</t>
    <phoneticPr fontId="5" type="noConversion"/>
  </si>
  <si>
    <t>Ⅷ. 전기·가스·수도 Electricity·Gas·Water Supply</t>
    <phoneticPr fontId="5" type="noConversion"/>
  </si>
  <si>
    <t>4. 상수도 보급현황  Water Supply Service</t>
    <phoneticPr fontId="5" type="noConversion"/>
  </si>
  <si>
    <t xml:space="preserve"> </t>
    <phoneticPr fontId="5" type="noConversion"/>
  </si>
  <si>
    <t>6. 급수 사용량  Water Consumption by Use</t>
    <phoneticPr fontId="5" type="noConversion"/>
  </si>
  <si>
    <t>7. 급수사용료 부과  Water Usage Charges</t>
    <phoneticPr fontId="5" type="noConversion"/>
  </si>
  <si>
    <t>8. 하수도 보급률  Sewerage System</t>
    <phoneticPr fontId="5" type="noConversion"/>
  </si>
  <si>
    <t>9. 하수도사용료 부과  Sewerage Service Charges</t>
    <phoneticPr fontId="5" type="noConversion"/>
  </si>
  <si>
    <t>10. 하수관거  Sewage Pipes</t>
    <phoneticPr fontId="5" type="noConversion"/>
  </si>
  <si>
    <t xml:space="preserve"> 주 : 2022년부터 서식 변경(2021년까지 통계는 전 페이지 참고)</t>
    <phoneticPr fontId="5" type="noConversion"/>
  </si>
  <si>
    <t xml:space="preserve"> 주 : 서식 변경된 2022년도부터 자료는 뒤페이지에 수록됨 From 2022 onwards, the materials will be included on the back page.</t>
    <phoneticPr fontId="5" type="noConversion"/>
  </si>
  <si>
    <t>내충격수도관(도수관)
HI-VP</t>
    <phoneticPr fontId="5" type="noConversion"/>
  </si>
  <si>
    <t>흄관
Hume pipe</t>
    <phoneticPr fontId="5" type="noConversion"/>
  </si>
  <si>
    <t>5. 상수도관(~2022)  Water Supply Pipes(~2022)</t>
    <phoneticPr fontId="5" type="noConversion"/>
  </si>
  <si>
    <t xml:space="preserve"> 주 : 서식 변경된 2023년도부터 자료는 뒤페이지에 수록됨 From 2023 onwards, the materials will be included on the back page.</t>
    <phoneticPr fontId="5" type="noConversion"/>
  </si>
  <si>
    <t>5. 상수도관(2023~)  Water Supply Pipes(2023~)</t>
    <phoneticPr fontId="5" type="noConversion"/>
  </si>
  <si>
    <t xml:space="preserve"> 주 : 2023년부터 서식 변경(2022년까지 통계는 전 페이지 참고) Formatting changes from 2023 (see previous page for statistics up to 2022)</t>
    <phoneticPr fontId="5" type="noConversion"/>
  </si>
  <si>
    <t>스테인리스관
Stainless steel</t>
    <phoneticPr fontId="5" type="noConversion"/>
  </si>
  <si>
    <t>내충격
수도관(급수관)
HI-VP</t>
    <phoneticPr fontId="5" type="noConversion"/>
  </si>
  <si>
    <t>내충격수도관(배수관)
HI-VP</t>
    <phoneticPr fontId="5" type="noConversion"/>
  </si>
  <si>
    <t>내충격수도관(송수관)
HI-VP</t>
    <phoneticPr fontId="5" type="noConversion"/>
  </si>
  <si>
    <t xml:space="preserve">하수도사용료
수익(B)
Sewerage usage fee Profit </t>
    <phoneticPr fontId="7" type="noConversion"/>
  </si>
  <si>
    <t>㎥당 요금
(원/㎥)
C=(B/A) Average unit price (won/㎥)</t>
    <phoneticPr fontId="7" type="noConversion"/>
  </si>
  <si>
    <t>단위 : 원</t>
    <phoneticPr fontId="5" type="noConversion"/>
  </si>
  <si>
    <t>Unit : won</t>
    <phoneticPr fontId="5" type="noConversion"/>
  </si>
  <si>
    <r>
      <t>서비스업 및 기타</t>
    </r>
    <r>
      <rPr>
        <vertAlign val="superscript"/>
        <sz val="9"/>
        <rFont val="굴림"/>
        <family val="3"/>
        <charset val="129"/>
      </rPr>
      <t>1)</t>
    </r>
    <r>
      <rPr>
        <sz val="9"/>
        <rFont val="굴림"/>
        <family val="3"/>
        <charset val="129"/>
      </rPr>
      <t xml:space="preserve">
Service and Others</t>
    </r>
    <phoneticPr fontId="7" type="noConversion"/>
  </si>
  <si>
    <t>보급률
Supply rate</t>
    <phoneticPr fontId="5" type="noConversion"/>
  </si>
  <si>
    <r>
      <t>도시가스 수요가구</t>
    </r>
    <r>
      <rPr>
        <vertAlign val="superscript"/>
        <sz val="9"/>
        <rFont val="굴림"/>
        <family val="3"/>
        <charset val="129"/>
      </rPr>
      <t>1)</t>
    </r>
    <r>
      <rPr>
        <sz val="9"/>
        <rFont val="굴림"/>
        <family val="3"/>
        <charset val="129"/>
      </rPr>
      <t xml:space="preserve">
No. of households using city gas</t>
    </r>
    <phoneticPr fontId="5" type="noConversion"/>
  </si>
  <si>
    <r>
      <t>공급권역 총 세대수</t>
    </r>
    <r>
      <rPr>
        <vertAlign val="superscript"/>
        <sz val="9"/>
        <rFont val="굴림"/>
        <family val="3"/>
        <charset val="129"/>
      </rPr>
      <t>2)</t>
    </r>
    <r>
      <rPr>
        <sz val="9"/>
        <rFont val="굴림"/>
        <family val="3"/>
        <charset val="129"/>
      </rPr>
      <t xml:space="preserve">
No. of total households within jurisdictions</t>
    </r>
    <phoneticPr fontId="5" type="noConversion"/>
  </si>
  <si>
    <t xml:space="preserve"> 주 : 도시가스보급률 = (A) / (B) * 100 City gas supply rate = (A)/(B)*100</t>
    <phoneticPr fontId="5" type="noConversion"/>
  </si>
  <si>
    <t>1) 가정용 기준</t>
    <phoneticPr fontId="5" type="noConversion"/>
  </si>
  <si>
    <t>2) 주민등록인구 세대수 기준</t>
    <phoneticPr fontId="5" type="noConversion"/>
  </si>
  <si>
    <t xml:space="preserve">자동차 및
트레일러
Motor vehicles
&amp; trailers </t>
    <phoneticPr fontId="5" type="noConversion"/>
  </si>
  <si>
    <t>가구 및
기타제품
Furniture
Articles n.e.c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</si>
</sst>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#,##0.0_);[Red]\(#,##0.0\)"/>
    <numFmt numFmtId="178" formatCode="0.0_);[Red]\(0.0\)"/>
    <numFmt numFmtId="179" formatCode="#,##0_);[Red]\(#,##0\)"/>
    <numFmt numFmtId="180" formatCode="_ * #,##0.00_ ;_ * \-#,##0.00_ ;_ * &quot;-&quot;??_ ;_ @_ "/>
    <numFmt numFmtId="181" formatCode="&quot;₩&quot;#,##0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\-#,##0.00"/>
    <numFmt numFmtId="183" formatCode="&quot;₩&quot;#,##0.00;&quot;₩&quot;&quot;₩&quot;&quot;₩&quot;&quot;₩&quot;&quot;₩&quot;&quot;₩&quot;\-#,##0.00"/>
    <numFmt numFmtId="184" formatCode="_ &quot;₩&quot;* #,##0.00_ ;_ &quot;₩&quot;* &quot;₩&quot;\-#,##0.00_ ;_ &quot;₩&quot;* &quot;-&quot;??_ ;_ @_ "/>
    <numFmt numFmtId="185" formatCode="&quot;₩&quot;#,##0;&quot;₩&quot;&quot;₩&quot;&quot;₩&quot;\-#,##0"/>
    <numFmt numFmtId="186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7" formatCode="&quot;₩&quot;#,##0;[Red]&quot;₩&quot;&quot;₩&quot;\-#,##0"/>
    <numFmt numFmtId="188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9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1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&quot;₩&quot;#,##0.00;&quot;₩&quot;\-#,##0.00"/>
    <numFmt numFmtId="193" formatCode="_-[$€-2]* #,##0.00_-;\-[$€-2]* #,##0.00_-;_-[$€-2]* &quot;-&quot;??_-"/>
    <numFmt numFmtId="194" formatCode="0_);[Red]\(0\)"/>
    <numFmt numFmtId="195" formatCode="0_ "/>
    <numFmt numFmtId="196" formatCode="_-* #,##0.0_-;\-* #,##0.0_-;_-* &quot;-&quot;?_-;_-@_-"/>
    <numFmt numFmtId="197" formatCode="_-* #,##0_-;\-* #,##0_-;_-* &quot;-&quot;??_-;_-@_-"/>
    <numFmt numFmtId="198" formatCode="#,##0_ "/>
  </numFmts>
  <fonts count="9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8"/>
      <name val="바탕"/>
      <family val="1"/>
      <charset val="129"/>
    </font>
    <font>
      <sz val="10"/>
      <name val="HY중고딕"/>
      <family val="1"/>
      <charset val="129"/>
    </font>
    <font>
      <sz val="9"/>
      <name val="굴림"/>
      <family val="3"/>
      <charset val="129"/>
    </font>
    <font>
      <sz val="9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HY중고딕"/>
      <family val="1"/>
      <charset val="129"/>
    </font>
    <font>
      <sz val="11"/>
      <color indexed="8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u/>
      <sz val="11"/>
      <color indexed="36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sz val="14"/>
      <name val="뼻뮝"/>
      <family val="3"/>
      <charset val="129"/>
    </font>
    <font>
      <sz val="11"/>
      <color indexed="60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name val="굴림체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2"/>
      <name val="돋움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1"/>
      <name val="μ¸¿o"/>
      <family val="3"/>
      <charset val="129"/>
    </font>
    <font>
      <sz val="10"/>
      <name val="MS Sans Serif"/>
      <family val="2"/>
    </font>
    <font>
      <sz val="12"/>
      <name val="±¼¸²A¼"/>
      <family val="3"/>
      <charset val="129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바탕"/>
      <family val="1"/>
      <charset val="129"/>
    </font>
    <font>
      <sz val="10"/>
      <name val="굴림체"/>
      <family val="3"/>
      <charset val="129"/>
    </font>
    <font>
      <b/>
      <sz val="14"/>
      <name val="바탕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System"/>
      <family val="2"/>
    </font>
    <font>
      <b/>
      <sz val="10"/>
      <name val="Helv"/>
      <family val="2"/>
    </font>
    <font>
      <b/>
      <sz val="12"/>
      <name val="Helv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6"/>
      <name val="바탕"/>
      <family val="1"/>
      <charset val="129"/>
    </font>
    <font>
      <b/>
      <sz val="18"/>
      <name val="Arial"/>
      <family val="2"/>
    </font>
    <font>
      <sz val="12"/>
      <name val="Times New Roman"/>
      <family val="1"/>
    </font>
    <font>
      <u/>
      <sz val="11"/>
      <color indexed="12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HY중고딕"/>
      <family val="1"/>
      <charset val="129"/>
    </font>
    <font>
      <sz val="10"/>
      <name val="돋움"/>
      <family val="3"/>
      <charset val="129"/>
    </font>
    <font>
      <b/>
      <sz val="12"/>
      <name val="굴림"/>
      <family val="3"/>
      <charset val="129"/>
    </font>
    <font>
      <sz val="10"/>
      <name val="굴림"/>
      <family val="3"/>
      <charset val="129"/>
    </font>
    <font>
      <sz val="9"/>
      <name val="맑은 고딕"/>
      <family val="3"/>
      <charset val="129"/>
    </font>
    <font>
      <vertAlign val="superscript"/>
      <sz val="9"/>
      <name val="굴림"/>
      <family val="3"/>
      <charset val="129"/>
    </font>
    <font>
      <b/>
      <sz val="9"/>
      <name val="굴림"/>
      <family val="3"/>
      <charset val="129"/>
    </font>
    <font>
      <b/>
      <sz val="11"/>
      <name val="돋움"/>
      <family val="3"/>
      <charset val="129"/>
    </font>
    <font>
      <sz val="9"/>
      <color theme="1"/>
      <name val="굴림"/>
      <family val="3"/>
      <charset val="129"/>
    </font>
    <font>
      <b/>
      <sz val="11"/>
      <name val="HY중고딕"/>
      <family val="1"/>
      <charset val="129"/>
    </font>
    <font>
      <sz val="9"/>
      <name val="HY중고딕"/>
      <family val="1"/>
      <charset val="129"/>
    </font>
    <font>
      <sz val="9"/>
      <color rgb="FF000000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HY중고딕"/>
      <family val="1"/>
      <charset val="129"/>
    </font>
    <font>
      <sz val="9"/>
      <color theme="1"/>
      <name val="맑은 고딕"/>
      <family val="2"/>
      <charset val="129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theme="0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589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176" fontId="6" fillId="0" borderId="0" applyProtection="0"/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75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66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55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20" fillId="3" borderId="0" applyNumberFormat="0" applyBorder="0" applyAlignment="0" applyProtection="0">
      <alignment vertical="center"/>
    </xf>
    <xf numFmtId="0" fontId="68" fillId="0" borderId="0"/>
    <xf numFmtId="0" fontId="56" fillId="0" borderId="0"/>
    <xf numFmtId="0" fontId="19" fillId="20" borderId="1" applyNumberFormat="0" applyAlignment="0" applyProtection="0">
      <alignment vertical="center"/>
    </xf>
    <xf numFmtId="0" fontId="69" fillId="0" borderId="0"/>
    <xf numFmtId="0" fontId="23" fillId="23" borderId="3" applyNumberFormat="0" applyAlignment="0" applyProtection="0">
      <alignment vertical="center"/>
    </xf>
    <xf numFmtId="176" fontId="32" fillId="0" borderId="0" applyFont="0" applyFill="0" applyBorder="0" applyAlignment="0" applyProtection="0"/>
    <xf numFmtId="0" fontId="4" fillId="0" borderId="0"/>
    <xf numFmtId="180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0" fontId="64" fillId="0" borderId="0" applyFont="0" applyFill="0" applyBorder="0" applyAlignment="0" applyProtection="0"/>
    <xf numFmtId="181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57" fillId="0" borderId="0"/>
    <xf numFmtId="0" fontId="32" fillId="0" borderId="0" applyFont="0" applyFill="0" applyBorder="0" applyAlignment="0" applyProtection="0"/>
    <xf numFmtId="0" fontId="57" fillId="0" borderId="0"/>
    <xf numFmtId="193" fontId="6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2" fontId="32" fillId="0" borderId="0" applyFont="0" applyFill="0" applyBorder="0" applyAlignment="0" applyProtection="0"/>
    <xf numFmtId="0" fontId="30" fillId="4" borderId="0" applyNumberFormat="0" applyBorder="0" applyAlignment="0" applyProtection="0">
      <alignment vertical="center"/>
    </xf>
    <xf numFmtId="38" fontId="58" fillId="24" borderId="0" applyNumberFormat="0" applyBorder="0" applyAlignment="0" applyProtection="0"/>
    <xf numFmtId="38" fontId="58" fillId="25" borderId="0" applyNumberFormat="0" applyBorder="0" applyAlignment="0" applyProtection="0"/>
    <xf numFmtId="0" fontId="70" fillId="0" borderId="0">
      <alignment horizontal="left"/>
    </xf>
    <xf numFmtId="0" fontId="59" fillId="0" borderId="22" applyNumberFormat="0" applyAlignment="0" applyProtection="0">
      <alignment horizontal="left" vertical="center"/>
    </xf>
    <xf numFmtId="0" fontId="59" fillId="0" borderId="20">
      <alignment horizontal="left" vertical="center"/>
    </xf>
    <xf numFmtId="0" fontId="27" fillId="0" borderId="6" applyNumberFormat="0" applyFill="0" applyAlignment="0" applyProtection="0">
      <alignment vertical="center"/>
    </xf>
    <xf numFmtId="0" fontId="74" fillId="0" borderId="0" applyNumberFormat="0" applyFill="0" applyBorder="0" applyAlignment="0" applyProtection="0"/>
    <xf numFmtId="0" fontId="28" fillId="0" borderId="7" applyNumberFormat="0" applyFill="0" applyAlignment="0" applyProtection="0">
      <alignment vertical="center"/>
    </xf>
    <xf numFmtId="0" fontId="59" fillId="0" borderId="0" applyNumberFormat="0" applyFill="0" applyBorder="0" applyAlignment="0" applyProtection="0"/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26" fillId="7" borderId="1" applyNumberFormat="0" applyAlignment="0" applyProtection="0">
      <alignment vertical="center"/>
    </xf>
    <xf numFmtId="10" fontId="58" fillId="26" borderId="10" applyNumberFormat="0" applyBorder="0" applyAlignment="0" applyProtection="0"/>
    <xf numFmtId="10" fontId="58" fillId="25" borderId="10" applyNumberFormat="0" applyBorder="0" applyAlignment="0" applyProtection="0"/>
    <xf numFmtId="0" fontId="24" fillId="0" borderId="4" applyNumberFormat="0" applyFill="0" applyAlignment="0" applyProtection="0">
      <alignment vertical="center"/>
    </xf>
    <xf numFmtId="176" fontId="32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0" fontId="71" fillId="0" borderId="21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1" fillId="22" borderId="0" applyNumberFormat="0" applyBorder="0" applyAlignment="0" applyProtection="0">
      <alignment vertical="center"/>
    </xf>
    <xf numFmtId="183" fontId="6" fillId="0" borderId="0"/>
    <xf numFmtId="0" fontId="6" fillId="0" borderId="0"/>
    <xf numFmtId="0" fontId="32" fillId="0" borderId="0"/>
    <xf numFmtId="0" fontId="4" fillId="21" borderId="2" applyNumberFormat="0" applyFont="0" applyAlignment="0" applyProtection="0">
      <alignment vertical="center"/>
    </xf>
    <xf numFmtId="0" fontId="31" fillId="20" borderId="9" applyNumberFormat="0" applyAlignment="0" applyProtection="0">
      <alignment vertical="center"/>
    </xf>
    <xf numFmtId="10" fontId="32" fillId="0" borderId="0" applyFont="0" applyFill="0" applyBorder="0" applyAlignment="0" applyProtection="0"/>
    <xf numFmtId="0" fontId="71" fillId="0" borderId="0"/>
    <xf numFmtId="0" fontId="15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2" fillId="0" borderId="23" applyNumberFormat="0" applyFont="0" applyFill="0" applyAlignment="0" applyProtection="0"/>
    <xf numFmtId="0" fontId="72" fillId="0" borderId="24">
      <alignment horizontal="left"/>
    </xf>
    <xf numFmtId="0" fontId="18" fillId="0" borderId="0" applyNumberFormat="0" applyFill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0" borderId="1" applyNumberFormat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36" fillId="20" borderId="1" applyNumberFormat="0" applyAlignment="0" applyProtection="0">
      <alignment vertical="center"/>
    </xf>
    <xf numFmtId="186" fontId="6" fillId="0" borderId="0">
      <protection locked="0"/>
    </xf>
    <xf numFmtId="0" fontId="61" fillId="0" borderId="0">
      <protection locked="0"/>
    </xf>
    <xf numFmtId="0" fontId="61" fillId="0" borderId="0">
      <protection locked="0"/>
    </xf>
    <xf numFmtId="0" fontId="37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62" fillId="0" borderId="0">
      <protection locked="0"/>
    </xf>
    <xf numFmtId="0" fontId="62" fillId="0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0" fontId="4" fillId="21" borderId="2" applyNumberFormat="0" applyFont="0" applyAlignment="0" applyProtection="0">
      <alignment vertical="center"/>
    </xf>
    <xf numFmtId="0" fontId="12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6" fillId="21" borderId="2" applyNumberFormat="0" applyFont="0" applyAlignment="0" applyProtection="0">
      <alignment vertical="center"/>
    </xf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63" fillId="0" borderId="0">
      <alignment vertical="center"/>
    </xf>
    <xf numFmtId="9" fontId="4" fillId="0" borderId="0" applyFont="0" applyFill="0" applyBorder="0" applyAlignment="0" applyProtection="0"/>
    <xf numFmtId="0" fontId="39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0" fillId="0" borderId="0">
      <alignment horizontal="center" vertical="center"/>
    </xf>
    <xf numFmtId="0" fontId="40" fillId="0" borderId="0">
      <alignment horizontal="center" vertical="center"/>
    </xf>
    <xf numFmtId="0" fontId="41" fillId="0" borderId="0"/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23" borderId="3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43" fillId="23" borderId="3" applyNumberFormat="0" applyAlignment="0" applyProtection="0">
      <alignment vertical="center"/>
    </xf>
    <xf numFmtId="187" fontId="3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4" fillId="0" borderId="0" applyFont="0" applyFill="0" applyBorder="0" applyAlignment="0" applyProtection="0">
      <alignment vertical="center"/>
    </xf>
    <xf numFmtId="0" fontId="6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2" fillId="0" borderId="0"/>
    <xf numFmtId="0" fontId="64" fillId="0" borderId="0" applyFont="0" applyFill="0" applyBorder="0" applyAlignment="0" applyProtection="0"/>
    <xf numFmtId="0" fontId="45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45" fillId="0" borderId="4" applyNumberFormat="0" applyFill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0" fontId="47" fillId="7" borderId="1" applyNumberFormat="0" applyAlignment="0" applyProtection="0">
      <alignment vertical="center"/>
    </xf>
    <xf numFmtId="0" fontId="26" fillId="7" borderId="1" applyNumberFormat="0" applyAlignment="0" applyProtection="0">
      <alignment vertical="center"/>
    </xf>
    <xf numFmtId="0" fontId="47" fillId="7" borderId="1" applyNumberFormat="0" applyAlignment="0" applyProtection="0">
      <alignment vertical="center"/>
    </xf>
    <xf numFmtId="4" fontId="62" fillId="0" borderId="0">
      <protection locked="0"/>
    </xf>
    <xf numFmtId="188" fontId="6" fillId="0" borderId="0">
      <protection locked="0"/>
    </xf>
    <xf numFmtId="0" fontId="65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51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51" fillId="0" borderId="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3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53" fillId="20" borderId="9" applyNumberFormat="0" applyAlignment="0" applyProtection="0">
      <alignment vertical="center"/>
    </xf>
    <xf numFmtId="41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8" fillId="0" borderId="0"/>
    <xf numFmtId="0" fontId="73" fillId="0" borderId="0">
      <alignment vertical="center"/>
    </xf>
    <xf numFmtId="42" fontId="4" fillId="0" borderId="0" applyFont="0" applyFill="0" applyBorder="0" applyAlignment="0" applyProtection="0"/>
    <xf numFmtId="189" fontId="6" fillId="0" borderId="0">
      <protection locked="0"/>
    </xf>
    <xf numFmtId="0" fontId="1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77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/>
    <xf numFmtId="0" fontId="32" fillId="0" borderId="0"/>
    <xf numFmtId="0" fontId="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>
      <alignment vertical="center"/>
    </xf>
    <xf numFmtId="0" fontId="44" fillId="0" borderId="0"/>
    <xf numFmtId="0" fontId="4" fillId="0" borderId="0">
      <alignment vertical="center"/>
    </xf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/>
    <xf numFmtId="0" fontId="4" fillId="0" borderId="0"/>
    <xf numFmtId="0" fontId="4" fillId="0" borderId="0">
      <alignment vertical="center"/>
    </xf>
    <xf numFmtId="0" fontId="77" fillId="0" borderId="0">
      <alignment vertical="center"/>
    </xf>
    <xf numFmtId="0" fontId="3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7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77" fillId="0" borderId="0">
      <alignment vertical="center"/>
    </xf>
    <xf numFmtId="0" fontId="4" fillId="0" borderId="0">
      <alignment vertical="center"/>
    </xf>
    <xf numFmtId="0" fontId="7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62" fillId="0" borderId="23">
      <protection locked="0"/>
    </xf>
    <xf numFmtId="190" fontId="6" fillId="0" borderId="0">
      <protection locked="0"/>
    </xf>
    <xf numFmtId="191" fontId="6" fillId="0" borderId="0">
      <protection locked="0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</cellStyleXfs>
  <cellXfs count="320">
    <xf numFmtId="0" fontId="0" fillId="0" borderId="0" xfId="0">
      <alignment vertical="center"/>
    </xf>
    <xf numFmtId="0" fontId="9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9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top"/>
    </xf>
    <xf numFmtId="0" fontId="13" fillId="0" borderId="0" xfId="0" applyFont="1" applyFill="1" applyAlignment="1">
      <alignment vertical="top"/>
    </xf>
    <xf numFmtId="0" fontId="78" fillId="0" borderId="0" xfId="0" applyFont="1" applyFill="1" applyBorder="1" applyAlignment="1">
      <alignment vertical="top"/>
    </xf>
    <xf numFmtId="0" fontId="78" fillId="0" borderId="0" xfId="0" applyFont="1" applyFill="1" applyAlignment="1">
      <alignment vertical="top"/>
    </xf>
    <xf numFmtId="0" fontId="78" fillId="0" borderId="0" xfId="0" applyFont="1" applyFill="1">
      <alignment vertical="center"/>
    </xf>
    <xf numFmtId="0" fontId="78" fillId="0" borderId="0" xfId="0" applyFont="1" applyFill="1" applyBorder="1">
      <alignment vertical="center"/>
    </xf>
    <xf numFmtId="0" fontId="79" fillId="0" borderId="0" xfId="0" applyFont="1" applyFill="1">
      <alignment vertical="center"/>
    </xf>
    <xf numFmtId="177" fontId="9" fillId="0" borderId="26" xfId="6" applyNumberFormat="1" applyFont="1" applyFill="1" applyBorder="1" applyAlignment="1">
      <alignment vertical="center"/>
    </xf>
    <xf numFmtId="0" fontId="81" fillId="0" borderId="0" xfId="0" applyFont="1" applyFill="1" applyBorder="1" applyAlignment="1">
      <alignment vertical="center"/>
    </xf>
    <xf numFmtId="0" fontId="81" fillId="0" borderId="17" xfId="0" applyFont="1" applyFill="1" applyBorder="1" applyAlignment="1">
      <alignment horizontal="right" vertical="center"/>
    </xf>
    <xf numFmtId="0" fontId="81" fillId="0" borderId="17" xfId="381" applyFont="1" applyFill="1" applyBorder="1" applyAlignment="1">
      <alignment horizontal="right" vertical="center"/>
    </xf>
    <xf numFmtId="0" fontId="81" fillId="0" borderId="17" xfId="3" applyNumberFormat="1" applyFont="1" applyFill="1" applyBorder="1" applyAlignment="1">
      <alignment horizontal="right" vertical="center"/>
    </xf>
    <xf numFmtId="0" fontId="81" fillId="0" borderId="0" xfId="0" applyFont="1" applyFill="1" applyBorder="1" applyAlignment="1">
      <alignment horizontal="right" vertical="center"/>
    </xf>
    <xf numFmtId="0" fontId="81" fillId="0" borderId="17" xfId="0" applyFont="1" applyFill="1" applyBorder="1" applyAlignment="1">
      <alignment vertical="center"/>
    </xf>
    <xf numFmtId="0" fontId="81" fillId="0" borderId="17" xfId="381" applyFont="1" applyFill="1" applyBorder="1" applyAlignment="1">
      <alignment vertical="center"/>
    </xf>
    <xf numFmtId="0" fontId="81" fillId="0" borderId="17" xfId="3" applyNumberFormat="1" applyFont="1" applyFill="1" applyBorder="1" applyAlignment="1">
      <alignment vertical="center"/>
    </xf>
    <xf numFmtId="0" fontId="81" fillId="0" borderId="17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81" fillId="0" borderId="17" xfId="0" applyFont="1" applyFill="1" applyBorder="1" applyAlignment="1">
      <alignment horizontal="right" vertical="center"/>
    </xf>
    <xf numFmtId="0" fontId="0" fillId="0" borderId="0" xfId="0" applyFont="1" applyFill="1" applyBorder="1">
      <alignment vertical="center"/>
    </xf>
    <xf numFmtId="0" fontId="85" fillId="0" borderId="0" xfId="0" applyFont="1" applyFill="1" applyBorder="1">
      <alignment vertical="center"/>
    </xf>
    <xf numFmtId="41" fontId="9" fillId="0" borderId="0" xfId="382" applyFont="1" applyFill="1" applyBorder="1" applyAlignment="1">
      <alignment horizontal="right" vertical="center"/>
    </xf>
    <xf numFmtId="178" fontId="9" fillId="0" borderId="0" xfId="382" applyNumberFormat="1" applyFont="1" applyFill="1" applyBorder="1" applyAlignment="1">
      <alignment horizontal="right" vertical="center"/>
    </xf>
    <xf numFmtId="178" fontId="0" fillId="0" borderId="0" xfId="0" applyNumberFormat="1" applyFont="1" applyFill="1">
      <alignment vertical="center"/>
    </xf>
    <xf numFmtId="178" fontId="81" fillId="0" borderId="0" xfId="0" applyNumberFormat="1" applyFont="1" applyFill="1" applyBorder="1" applyAlignment="1">
      <alignment vertical="center"/>
    </xf>
    <xf numFmtId="178" fontId="78" fillId="0" borderId="0" xfId="0" applyNumberFormat="1" applyFont="1" applyFill="1" applyAlignment="1">
      <alignment vertical="top"/>
    </xf>
    <xf numFmtId="178" fontId="78" fillId="0" borderId="0" xfId="0" applyNumberFormat="1" applyFont="1" applyFill="1">
      <alignment vertical="center"/>
    </xf>
    <xf numFmtId="178" fontId="9" fillId="0" borderId="26" xfId="6" applyNumberFormat="1" applyFont="1" applyFill="1" applyBorder="1" applyAlignment="1">
      <alignment vertical="center"/>
    </xf>
    <xf numFmtId="178" fontId="9" fillId="0" borderId="27" xfId="0" applyNumberFormat="1" applyFont="1" applyFill="1" applyBorder="1">
      <alignment vertical="center"/>
    </xf>
    <xf numFmtId="178" fontId="81" fillId="0" borderId="17" xfId="0" applyNumberFormat="1" applyFont="1" applyFill="1" applyBorder="1" applyAlignment="1">
      <alignment horizontal="right" vertical="center"/>
    </xf>
    <xf numFmtId="178" fontId="9" fillId="0" borderId="25" xfId="6" applyNumberFormat="1" applyFont="1" applyFill="1" applyBorder="1" applyAlignment="1">
      <alignment vertical="center"/>
    </xf>
    <xf numFmtId="178" fontId="9" fillId="0" borderId="31" xfId="6" applyNumberFormat="1" applyFont="1" applyFill="1" applyBorder="1" applyAlignment="1">
      <alignment horizontal="center" vertical="center" wrapText="1"/>
    </xf>
    <xf numFmtId="3" fontId="9" fillId="0" borderId="34" xfId="6" applyNumberFormat="1" applyFont="1" applyFill="1" applyBorder="1" applyAlignment="1">
      <alignment vertical="center" wrapText="1"/>
    </xf>
    <xf numFmtId="0" fontId="9" fillId="0" borderId="37" xfId="2" applyNumberFormat="1" applyFont="1" applyFill="1" applyBorder="1" applyAlignment="1">
      <alignment horizontal="center" vertical="center" wrapText="1"/>
    </xf>
    <xf numFmtId="178" fontId="9" fillId="0" borderId="29" xfId="382" applyNumberFormat="1" applyFont="1" applyFill="1" applyBorder="1" applyAlignment="1">
      <alignment horizontal="right" vertical="center"/>
    </xf>
    <xf numFmtId="0" fontId="84" fillId="28" borderId="37" xfId="2" applyNumberFormat="1" applyFont="1" applyFill="1" applyBorder="1" applyAlignment="1">
      <alignment horizontal="center" vertical="center" wrapText="1"/>
    </xf>
    <xf numFmtId="0" fontId="9" fillId="0" borderId="38" xfId="2" applyNumberFormat="1" applyFont="1" applyFill="1" applyBorder="1" applyAlignment="1">
      <alignment horizontal="center" vertical="center" wrapText="1"/>
    </xf>
    <xf numFmtId="41" fontId="9" fillId="0" borderId="17" xfId="382" applyFont="1" applyFill="1" applyBorder="1" applyAlignment="1">
      <alignment horizontal="right" vertical="center"/>
    </xf>
    <xf numFmtId="194" fontId="9" fillId="0" borderId="29" xfId="382" applyNumberFormat="1" applyFont="1" applyFill="1" applyBorder="1" applyAlignment="1">
      <alignment horizontal="right" vertical="center"/>
    </xf>
    <xf numFmtId="178" fontId="9" fillId="0" borderId="40" xfId="382" applyNumberFormat="1" applyFont="1" applyFill="1" applyBorder="1" applyAlignment="1">
      <alignment horizontal="right" vertical="center"/>
    </xf>
    <xf numFmtId="178" fontId="81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84" fillId="0" borderId="0" xfId="0" applyFont="1" applyFill="1" applyBorder="1" applyAlignment="1">
      <alignment vertical="center"/>
    </xf>
    <xf numFmtId="0" fontId="84" fillId="0" borderId="0" xfId="0" applyFont="1" applyFill="1">
      <alignment vertical="center"/>
    </xf>
    <xf numFmtId="0" fontId="9" fillId="0" borderId="31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84" fillId="28" borderId="37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41" fontId="9" fillId="0" borderId="40" xfId="382" applyFont="1" applyFill="1" applyBorder="1" applyAlignment="1">
      <alignment horizontal="right" vertical="center"/>
    </xf>
    <xf numFmtId="0" fontId="8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37" xfId="0" applyFont="1" applyFill="1" applyBorder="1" applyAlignment="1">
      <alignment horizontal="center" vertical="center"/>
    </xf>
    <xf numFmtId="41" fontId="9" fillId="0" borderId="42" xfId="382" applyFont="1" applyFill="1" applyBorder="1" applyAlignment="1">
      <alignment horizontal="right" vertical="center"/>
    </xf>
    <xf numFmtId="41" fontId="9" fillId="0" borderId="44" xfId="382" applyFont="1" applyFill="1" applyBorder="1" applyAlignment="1">
      <alignment horizontal="right" vertical="center"/>
    </xf>
    <xf numFmtId="41" fontId="9" fillId="0" borderId="46" xfId="382" applyFont="1" applyFill="1" applyBorder="1" applyAlignment="1">
      <alignment horizontal="right" vertical="center"/>
    </xf>
    <xf numFmtId="0" fontId="9" fillId="0" borderId="38" xfId="0" applyFont="1" applyFill="1" applyBorder="1" applyAlignment="1">
      <alignment horizontal="center" vertical="center"/>
    </xf>
    <xf numFmtId="41" fontId="9" fillId="0" borderId="43" xfId="382" applyFont="1" applyFill="1" applyBorder="1" applyAlignment="1">
      <alignment horizontal="right" vertical="center"/>
    </xf>
    <xf numFmtId="41" fontId="9" fillId="0" borderId="41" xfId="382" applyFont="1" applyFill="1" applyBorder="1" applyAlignment="1">
      <alignment horizontal="right" vertical="center"/>
    </xf>
    <xf numFmtId="41" fontId="9" fillId="0" borderId="45" xfId="382" applyFont="1" applyFill="1" applyBorder="1" applyAlignment="1">
      <alignment horizontal="right" vertical="center"/>
    </xf>
    <xf numFmtId="41" fontId="9" fillId="0" borderId="47" xfId="382" applyFont="1" applyFill="1" applyBorder="1" applyAlignment="1">
      <alignment horizontal="right" vertical="center"/>
    </xf>
    <xf numFmtId="41" fontId="9" fillId="0" borderId="29" xfId="382" applyFont="1" applyFill="1" applyBorder="1" applyAlignment="1">
      <alignment horizontal="right" vertical="center"/>
    </xf>
    <xf numFmtId="41" fontId="9" fillId="0" borderId="30" xfId="382" applyFont="1" applyFill="1" applyBorder="1" applyAlignment="1">
      <alignment horizontal="right" vertical="center"/>
    </xf>
    <xf numFmtId="0" fontId="81" fillId="0" borderId="17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37" xfId="0" applyNumberFormat="1" applyFont="1" applyFill="1" applyBorder="1" applyAlignment="1">
      <alignment horizontal="center" vertical="center" wrapText="1"/>
    </xf>
    <xf numFmtId="0" fontId="87" fillId="0" borderId="0" xfId="0" applyFont="1" applyFill="1" applyBorder="1">
      <alignment vertical="center"/>
    </xf>
    <xf numFmtId="0" fontId="87" fillId="0" borderId="0" xfId="0" applyFont="1" applyFill="1">
      <alignment vertical="center"/>
    </xf>
    <xf numFmtId="0" fontId="84" fillId="28" borderId="38" xfId="0" applyNumberFormat="1" applyFont="1" applyFill="1" applyBorder="1" applyAlignment="1">
      <alignment horizontal="center" vertical="center" wrapText="1"/>
    </xf>
    <xf numFmtId="41" fontId="9" fillId="0" borderId="39" xfId="382" applyFont="1" applyFill="1" applyBorder="1" applyAlignment="1">
      <alignment horizontal="right" vertical="center"/>
    </xf>
    <xf numFmtId="41" fontId="84" fillId="28" borderId="41" xfId="382" applyFont="1" applyFill="1" applyBorder="1" applyAlignment="1">
      <alignment horizontal="right" vertical="center"/>
    </xf>
    <xf numFmtId="0" fontId="9" fillId="0" borderId="0" xfId="381" applyFont="1" applyFill="1" applyBorder="1" applyAlignment="1">
      <alignment vertical="center"/>
    </xf>
    <xf numFmtId="0" fontId="85" fillId="28" borderId="0" xfId="0" applyFont="1" applyFill="1" applyBorder="1">
      <alignment vertical="center"/>
    </xf>
    <xf numFmtId="3" fontId="9" fillId="0" borderId="34" xfId="5" applyNumberFormat="1" applyFont="1" applyFill="1" applyBorder="1" applyAlignment="1">
      <alignment horizontal="center" vertical="center" wrapText="1"/>
    </xf>
    <xf numFmtId="3" fontId="9" fillId="0" borderId="31" xfId="5" applyNumberFormat="1" applyFont="1" applyFill="1" applyBorder="1" applyAlignment="1">
      <alignment horizontal="center" vertical="center" wrapText="1"/>
    </xf>
    <xf numFmtId="0" fontId="9" fillId="0" borderId="31" xfId="4" applyFont="1" applyFill="1" applyBorder="1" applyAlignment="1">
      <alignment horizontal="center" vertical="center" wrapText="1"/>
    </xf>
    <xf numFmtId="0" fontId="9" fillId="0" borderId="31" xfId="5" applyFont="1" applyFill="1" applyBorder="1" applyAlignment="1">
      <alignment horizontal="center" vertical="center" wrapText="1"/>
    </xf>
    <xf numFmtId="0" fontId="9" fillId="0" borderId="31" xfId="4" applyFont="1" applyFill="1" applyBorder="1" applyAlignment="1">
      <alignment horizontal="center" vertical="center"/>
    </xf>
    <xf numFmtId="194" fontId="9" fillId="0" borderId="37" xfId="2" applyNumberFormat="1" applyFont="1" applyFill="1" applyBorder="1" applyAlignment="1">
      <alignment horizontal="center" vertical="center"/>
    </xf>
    <xf numFmtId="194" fontId="84" fillId="28" borderId="37" xfId="2" applyNumberFormat="1" applyFont="1" applyFill="1" applyBorder="1" applyAlignment="1">
      <alignment horizontal="center" vertical="center"/>
    </xf>
    <xf numFmtId="194" fontId="9" fillId="0" borderId="38" xfId="2" applyNumberFormat="1" applyFont="1" applyFill="1" applyBorder="1" applyAlignment="1">
      <alignment horizontal="center" vertical="center"/>
    </xf>
    <xf numFmtId="41" fontId="9" fillId="0" borderId="19" xfId="382" applyFont="1" applyFill="1" applyBorder="1" applyAlignment="1">
      <alignment horizontal="right" vertical="center"/>
    </xf>
    <xf numFmtId="0" fontId="9" fillId="0" borderId="0" xfId="381" applyFont="1" applyFill="1" applyBorder="1" applyAlignment="1">
      <alignment horizontal="right" vertical="center"/>
    </xf>
    <xf numFmtId="0" fontId="9" fillId="0" borderId="0" xfId="0" applyFont="1" applyFill="1" applyBorder="1">
      <alignment vertical="center"/>
    </xf>
    <xf numFmtId="3" fontId="9" fillId="0" borderId="31" xfId="3" applyNumberFormat="1" applyFont="1" applyFill="1" applyBorder="1" applyAlignment="1">
      <alignment horizontal="center" vertical="center" wrapText="1"/>
    </xf>
    <xf numFmtId="3" fontId="9" fillId="0" borderId="35" xfId="0" applyNumberFormat="1" applyFont="1" applyFill="1" applyBorder="1" applyAlignment="1">
      <alignment horizontal="center" vertical="center" wrapText="1"/>
    </xf>
    <xf numFmtId="3" fontId="9" fillId="0" borderId="52" xfId="0" applyNumberFormat="1" applyFont="1" applyFill="1" applyBorder="1" applyAlignment="1">
      <alignment horizontal="center" vertical="center" wrapText="1"/>
    </xf>
    <xf numFmtId="41" fontId="84" fillId="28" borderId="42" xfId="382" applyFont="1" applyFill="1" applyBorder="1" applyAlignment="1">
      <alignment horizontal="right" vertical="center"/>
    </xf>
    <xf numFmtId="194" fontId="9" fillId="0" borderId="37" xfId="2" applyNumberFormat="1" applyFont="1" applyFill="1" applyBorder="1" applyAlignment="1">
      <alignment horizontal="center" vertical="center" wrapText="1"/>
    </xf>
    <xf numFmtId="0" fontId="88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9" fillId="0" borderId="0" xfId="3" applyNumberFormat="1" applyFont="1" applyFill="1" applyBorder="1" applyAlignment="1">
      <alignment vertical="center"/>
    </xf>
    <xf numFmtId="0" fontId="9" fillId="0" borderId="0" xfId="3" applyNumberFormat="1" applyFont="1" applyFill="1" applyBorder="1" applyAlignment="1">
      <alignment horizontal="right" vertical="center"/>
    </xf>
    <xf numFmtId="179" fontId="9" fillId="0" borderId="54" xfId="3" applyNumberFormat="1" applyFont="1" applyFill="1" applyBorder="1" applyAlignment="1">
      <alignment horizontal="center" vertical="center" wrapText="1"/>
    </xf>
    <xf numFmtId="179" fontId="9" fillId="0" borderId="55" xfId="3" applyNumberFormat="1" applyFont="1" applyFill="1" applyBorder="1" applyAlignment="1">
      <alignment horizontal="center" vertical="center" wrapText="1"/>
    </xf>
    <xf numFmtId="179" fontId="9" fillId="0" borderId="31" xfId="3" applyNumberFormat="1" applyFont="1" applyFill="1" applyBorder="1" applyAlignment="1">
      <alignment horizontal="center" vertical="center" wrapText="1"/>
    </xf>
    <xf numFmtId="178" fontId="81" fillId="0" borderId="17" xfId="0" applyNumberFormat="1" applyFont="1" applyFill="1" applyBorder="1" applyAlignment="1">
      <alignment vertical="center"/>
    </xf>
    <xf numFmtId="194" fontId="8" fillId="0" borderId="0" xfId="0" applyNumberFormat="1" applyFont="1" applyFill="1">
      <alignment vertical="center"/>
    </xf>
    <xf numFmtId="194" fontId="81" fillId="0" borderId="17" xfId="0" applyNumberFormat="1" applyFont="1" applyFill="1" applyBorder="1" applyAlignment="1">
      <alignment vertical="center"/>
    </xf>
    <xf numFmtId="194" fontId="8" fillId="0" borderId="0" xfId="0" applyNumberFormat="1" applyFont="1" applyFill="1" applyBorder="1">
      <alignment vertical="center"/>
    </xf>
    <xf numFmtId="194" fontId="81" fillId="0" borderId="0" xfId="0" applyNumberFormat="1" applyFont="1" applyFill="1" applyBorder="1" applyAlignment="1">
      <alignment vertical="center"/>
    </xf>
    <xf numFmtId="194" fontId="0" fillId="0" borderId="0" xfId="0" applyNumberFormat="1" applyFont="1" applyFill="1">
      <alignment vertical="center"/>
    </xf>
    <xf numFmtId="194" fontId="9" fillId="0" borderId="55" xfId="0" applyNumberFormat="1" applyFont="1" applyFill="1" applyBorder="1" applyAlignment="1">
      <alignment horizontal="center" vertical="center" wrapText="1"/>
    </xf>
    <xf numFmtId="194" fontId="9" fillId="27" borderId="55" xfId="0" applyNumberFormat="1" applyFont="1" applyFill="1" applyBorder="1" applyAlignment="1">
      <alignment horizontal="center" vertical="center" wrapText="1"/>
    </xf>
    <xf numFmtId="3" fontId="9" fillId="0" borderId="55" xfId="0" applyNumberFormat="1" applyFont="1" applyFill="1" applyBorder="1" applyAlignment="1">
      <alignment horizontal="center" vertical="center" wrapText="1"/>
    </xf>
    <xf numFmtId="178" fontId="9" fillId="0" borderId="55" xfId="0" applyNumberFormat="1" applyFont="1" applyFill="1" applyBorder="1" applyAlignment="1">
      <alignment horizontal="center" vertical="center" wrapText="1"/>
    </xf>
    <xf numFmtId="194" fontId="9" fillId="0" borderId="56" xfId="2" applyNumberFormat="1" applyFont="1" applyFill="1" applyBorder="1" applyAlignment="1">
      <alignment horizontal="center" vertical="center" wrapText="1"/>
    </xf>
    <xf numFmtId="195" fontId="9" fillId="0" borderId="37" xfId="2" applyNumberFormat="1" applyFont="1" applyFill="1" applyBorder="1" applyAlignment="1">
      <alignment horizontal="center" vertical="center"/>
    </xf>
    <xf numFmtId="0" fontId="9" fillId="0" borderId="37" xfId="7" applyFont="1" applyFill="1" applyBorder="1" applyAlignment="1">
      <alignment horizontal="center" vertical="center"/>
    </xf>
    <xf numFmtId="0" fontId="84" fillId="28" borderId="37" xfId="7" applyFont="1" applyFill="1" applyBorder="1" applyAlignment="1">
      <alignment horizontal="center" vertical="center"/>
    </xf>
    <xf numFmtId="0" fontId="9" fillId="0" borderId="38" xfId="7" applyFont="1" applyFill="1" applyBorder="1" applyAlignment="1">
      <alignment horizontal="center" vertical="center"/>
    </xf>
    <xf numFmtId="0" fontId="84" fillId="0" borderId="0" xfId="0" applyFont="1" applyFill="1" applyBorder="1">
      <alignment vertical="center"/>
    </xf>
    <xf numFmtId="0" fontId="89" fillId="0" borderId="0" xfId="0" applyFont="1" applyAlignment="1">
      <alignment horizontal="right" vertical="center"/>
    </xf>
    <xf numFmtId="0" fontId="85" fillId="0" borderId="0" xfId="0" applyFont="1" applyFill="1">
      <alignment vertical="center"/>
    </xf>
    <xf numFmtId="0" fontId="90" fillId="0" borderId="0" xfId="0" applyFont="1" applyAlignment="1" applyProtection="1">
      <protection locked="0"/>
    </xf>
    <xf numFmtId="0" fontId="90" fillId="0" borderId="0" xfId="0" applyFont="1" applyFill="1" applyAlignment="1" applyProtection="1">
      <protection locked="0"/>
    </xf>
    <xf numFmtId="41" fontId="9" fillId="0" borderId="0" xfId="382" applyFont="1" applyFill="1" applyBorder="1" applyAlignment="1">
      <alignment horizontal="center" vertical="center" wrapText="1"/>
    </xf>
    <xf numFmtId="41" fontId="9" fillId="0" borderId="0" xfId="382" applyFont="1" applyFill="1" applyBorder="1" applyAlignment="1">
      <alignment horizontal="center" vertical="center"/>
    </xf>
    <xf numFmtId="41" fontId="9" fillId="0" borderId="29" xfId="382" applyFont="1" applyFill="1" applyBorder="1" applyAlignment="1">
      <alignment horizontal="center" vertical="center"/>
    </xf>
    <xf numFmtId="41" fontId="9" fillId="0" borderId="40" xfId="382" applyFont="1" applyFill="1" applyBorder="1" applyAlignment="1">
      <alignment horizontal="center" vertical="center" wrapText="1"/>
    </xf>
    <xf numFmtId="41" fontId="9" fillId="0" borderId="40" xfId="382" applyFont="1" applyFill="1" applyBorder="1" applyAlignment="1">
      <alignment horizontal="center" vertical="center"/>
    </xf>
    <xf numFmtId="194" fontId="84" fillId="28" borderId="38" xfId="2" applyNumberFormat="1" applyFont="1" applyFill="1" applyBorder="1" applyAlignment="1">
      <alignment horizontal="center" vertical="center"/>
    </xf>
    <xf numFmtId="178" fontId="9" fillId="0" borderId="0" xfId="0" applyNumberFormat="1" applyFont="1" applyFill="1" applyAlignment="1">
      <alignment horizontal="right" vertical="center"/>
    </xf>
    <xf numFmtId="178" fontId="84" fillId="0" borderId="0" xfId="0" applyNumberFormat="1" applyFont="1" applyFill="1">
      <alignment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7" xfId="0" applyNumberFormat="1" applyFont="1" applyFill="1" applyBorder="1" applyAlignment="1" applyProtection="1">
      <alignment horizontal="center" vertical="center"/>
      <protection locked="0"/>
    </xf>
    <xf numFmtId="0" fontId="9" fillId="0" borderId="12" xfId="0" applyFont="1" applyFill="1" applyBorder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12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194" fontId="84" fillId="28" borderId="57" xfId="2" applyNumberFormat="1" applyFont="1" applyFill="1" applyBorder="1" applyAlignment="1">
      <alignment horizontal="center" vertical="center"/>
    </xf>
    <xf numFmtId="196" fontId="9" fillId="0" borderId="58" xfId="220" applyNumberFormat="1" applyFont="1" applyFill="1" applyBorder="1" applyAlignment="1" applyProtection="1">
      <alignment horizontal="center" vertical="center"/>
      <protection locked="0"/>
    </xf>
    <xf numFmtId="41" fontId="9" fillId="0" borderId="44" xfId="220" applyFont="1" applyFill="1" applyBorder="1" applyAlignment="1" applyProtection="1">
      <alignment horizontal="center" vertical="center"/>
      <protection locked="0"/>
    </xf>
    <xf numFmtId="0" fontId="9" fillId="0" borderId="17" xfId="0" applyFont="1" applyFill="1" applyBorder="1" applyAlignment="1">
      <alignment horizontal="right" vertical="center"/>
    </xf>
    <xf numFmtId="3" fontId="9" fillId="0" borderId="31" xfId="0" applyNumberFormat="1" applyFont="1" applyFill="1" applyBorder="1" applyAlignment="1">
      <alignment horizontal="center" vertical="center" wrapText="1"/>
    </xf>
    <xf numFmtId="176" fontId="9" fillId="0" borderId="32" xfId="2" applyFont="1" applyFill="1" applyBorder="1" applyAlignment="1">
      <alignment horizontal="center" vertical="center" wrapText="1"/>
    </xf>
    <xf numFmtId="0" fontId="9" fillId="0" borderId="31" xfId="7" applyFont="1" applyFill="1" applyBorder="1" applyAlignment="1">
      <alignment horizontal="center" vertical="center" wrapText="1"/>
    </xf>
    <xf numFmtId="41" fontId="9" fillId="0" borderId="29" xfId="220" applyFont="1" applyFill="1" applyBorder="1" applyAlignment="1" applyProtection="1">
      <alignment horizontal="center" vertical="center"/>
      <protection locked="0"/>
    </xf>
    <xf numFmtId="194" fontId="84" fillId="28" borderId="38" xfId="2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178" fontId="9" fillId="0" borderId="31" xfId="0" applyNumberFormat="1" applyFont="1" applyFill="1" applyBorder="1" applyAlignment="1">
      <alignment horizontal="center" vertical="center" wrapText="1"/>
    </xf>
    <xf numFmtId="41" fontId="9" fillId="0" borderId="48" xfId="382" applyFont="1" applyFill="1" applyBorder="1" applyAlignment="1">
      <alignment horizontal="right" vertical="center"/>
    </xf>
    <xf numFmtId="41" fontId="9" fillId="0" borderId="59" xfId="382" applyFont="1" applyFill="1" applyBorder="1" applyAlignment="1">
      <alignment horizontal="right" vertical="center"/>
    </xf>
    <xf numFmtId="0" fontId="84" fillId="28" borderId="57" xfId="0" applyFont="1" applyFill="1" applyBorder="1" applyAlignment="1">
      <alignment horizontal="center" vertical="center" wrapText="1"/>
    </xf>
    <xf numFmtId="0" fontId="86" fillId="0" borderId="31" xfId="5" applyFont="1" applyFill="1" applyBorder="1" applyAlignment="1">
      <alignment horizontal="center" vertical="center" wrapText="1"/>
    </xf>
    <xf numFmtId="3" fontId="86" fillId="0" borderId="31" xfId="5" applyNumberFormat="1" applyFont="1" applyFill="1" applyBorder="1" applyAlignment="1">
      <alignment horizontal="center" vertical="center" wrapText="1"/>
    </xf>
    <xf numFmtId="0" fontId="86" fillId="0" borderId="31" xfId="4" applyFont="1" applyFill="1" applyBorder="1" applyAlignment="1">
      <alignment horizontal="center" vertical="center"/>
    </xf>
    <xf numFmtId="194" fontId="9" fillId="0" borderId="57" xfId="2" applyNumberFormat="1" applyFont="1" applyFill="1" applyBorder="1" applyAlignment="1">
      <alignment horizontal="center" vertical="center"/>
    </xf>
    <xf numFmtId="179" fontId="9" fillId="0" borderId="40" xfId="382" applyNumberFormat="1" applyFont="1" applyFill="1" applyBorder="1" applyAlignment="1">
      <alignment horizontal="right" vertical="center"/>
    </xf>
    <xf numFmtId="195" fontId="84" fillId="29" borderId="38" xfId="2" applyNumberFormat="1" applyFont="1" applyFill="1" applyBorder="1" applyAlignment="1">
      <alignment horizontal="center" vertical="center"/>
    </xf>
    <xf numFmtId="41" fontId="9" fillId="0" borderId="63" xfId="382" applyNumberFormat="1" applyFont="1" applyFill="1" applyBorder="1" applyAlignment="1">
      <alignment horizontal="right" vertical="center"/>
    </xf>
    <xf numFmtId="41" fontId="84" fillId="28" borderId="64" xfId="382" applyFont="1" applyFill="1" applyBorder="1" applyAlignment="1">
      <alignment horizontal="right" vertical="center"/>
    </xf>
    <xf numFmtId="41" fontId="9" fillId="0" borderId="65" xfId="382" applyNumberFormat="1" applyFont="1" applyFill="1" applyBorder="1" applyAlignment="1">
      <alignment horizontal="right" vertical="center"/>
    </xf>
    <xf numFmtId="41" fontId="89" fillId="30" borderId="63" xfId="440" applyNumberFormat="1" applyFont="1" applyFill="1" applyBorder="1" applyAlignment="1">
      <alignment horizontal="right" vertical="center" wrapText="1"/>
    </xf>
    <xf numFmtId="41" fontId="9" fillId="0" borderId="0" xfId="385" applyFont="1" applyFill="1" applyBorder="1" applyAlignment="1">
      <alignment horizontal="right" vertical="center"/>
    </xf>
    <xf numFmtId="41" fontId="84" fillId="28" borderId="0" xfId="385" applyFont="1" applyFill="1" applyBorder="1" applyAlignment="1">
      <alignment horizontal="right" vertical="center"/>
    </xf>
    <xf numFmtId="41" fontId="9" fillId="0" borderId="17" xfId="385" applyFont="1" applyFill="1" applyBorder="1" applyAlignment="1">
      <alignment horizontal="right" vertical="center"/>
    </xf>
    <xf numFmtId="0" fontId="9" fillId="0" borderId="37" xfId="0" applyFont="1" applyFill="1" applyBorder="1" applyAlignment="1">
      <alignment horizontal="center" vertical="center" wrapText="1"/>
    </xf>
    <xf numFmtId="194" fontId="84" fillId="28" borderId="29" xfId="385" applyNumberFormat="1" applyFont="1" applyFill="1" applyBorder="1" applyAlignment="1">
      <alignment horizontal="right" vertical="center"/>
    </xf>
    <xf numFmtId="41" fontId="84" fillId="28" borderId="61" xfId="385" applyFont="1" applyFill="1" applyBorder="1" applyAlignment="1">
      <alignment horizontal="right" vertical="center"/>
    </xf>
    <xf numFmtId="41" fontId="9" fillId="0" borderId="61" xfId="385" applyFont="1" applyFill="1" applyBorder="1" applyAlignment="1">
      <alignment horizontal="right" vertical="center"/>
    </xf>
    <xf numFmtId="41" fontId="9" fillId="0" borderId="62" xfId="385" applyFont="1" applyFill="1" applyBorder="1" applyAlignment="1">
      <alignment horizontal="right" vertical="center"/>
    </xf>
    <xf numFmtId="196" fontId="84" fillId="28" borderId="0" xfId="385" applyNumberFormat="1" applyFont="1" applyFill="1" applyBorder="1" applyAlignment="1">
      <alignment horizontal="right" vertical="center"/>
    </xf>
    <xf numFmtId="41" fontId="84" fillId="28" borderId="17" xfId="444" applyFont="1" applyFill="1" applyBorder="1" applyAlignment="1">
      <alignment horizontal="center" vertical="center"/>
    </xf>
    <xf numFmtId="41" fontId="84" fillId="28" borderId="30" xfId="444" applyFont="1" applyFill="1" applyBorder="1" applyAlignment="1">
      <alignment horizontal="center" vertical="center"/>
    </xf>
    <xf numFmtId="41" fontId="84" fillId="28" borderId="40" xfId="448" applyFont="1" applyFill="1" applyBorder="1" applyAlignment="1">
      <alignment horizontal="center" vertical="center"/>
    </xf>
    <xf numFmtId="41" fontId="84" fillId="28" borderId="29" xfId="448" applyFont="1" applyFill="1" applyBorder="1" applyAlignment="1">
      <alignment horizontal="center" vertical="center"/>
    </xf>
    <xf numFmtId="41" fontId="84" fillId="28" borderId="41" xfId="471" applyFont="1" applyFill="1" applyBorder="1" applyAlignment="1">
      <alignment horizontal="right" vertical="center"/>
    </xf>
    <xf numFmtId="41" fontId="84" fillId="28" borderId="17" xfId="471" applyFont="1" applyFill="1" applyBorder="1" applyAlignment="1">
      <alignment horizontal="right" vertical="center"/>
    </xf>
    <xf numFmtId="41" fontId="84" fillId="28" borderId="30" xfId="471" applyFont="1" applyFill="1" applyBorder="1" applyAlignment="1">
      <alignment horizontal="right" vertical="center"/>
    </xf>
    <xf numFmtId="41" fontId="84" fillId="28" borderId="17" xfId="448" applyFont="1" applyFill="1" applyBorder="1" applyAlignment="1">
      <alignment horizontal="right" vertical="center"/>
    </xf>
    <xf numFmtId="41" fontId="84" fillId="28" borderId="30" xfId="448" applyFont="1" applyFill="1" applyBorder="1" applyAlignment="1">
      <alignment horizontal="right" vertical="center"/>
    </xf>
    <xf numFmtId="41" fontId="84" fillId="28" borderId="43" xfId="448" applyFont="1" applyFill="1" applyBorder="1" applyAlignment="1">
      <alignment horizontal="right" vertical="center"/>
    </xf>
    <xf numFmtId="41" fontId="9" fillId="0" borderId="40" xfId="448" applyFont="1" applyFill="1" applyBorder="1" applyAlignment="1">
      <alignment horizontal="right" vertical="center"/>
    </xf>
    <xf numFmtId="41" fontId="9" fillId="0" borderId="42" xfId="448" applyFont="1" applyFill="1" applyBorder="1" applyAlignment="1">
      <alignment horizontal="right" vertical="center"/>
    </xf>
    <xf numFmtId="41" fontId="9" fillId="0" borderId="43" xfId="448" applyFont="1" applyFill="1" applyBorder="1" applyAlignment="1">
      <alignment horizontal="right" vertical="center"/>
    </xf>
    <xf numFmtId="41" fontId="9" fillId="0" borderId="41" xfId="448" applyFont="1" applyFill="1" applyBorder="1" applyAlignment="1">
      <alignment horizontal="right" vertical="center"/>
    </xf>
    <xf numFmtId="41" fontId="9" fillId="0" borderId="29" xfId="448" applyFont="1" applyFill="1" applyBorder="1" applyAlignment="1">
      <alignment horizontal="right" vertical="center"/>
    </xf>
    <xf numFmtId="41" fontId="9" fillId="0" borderId="0" xfId="448" applyFont="1" applyFill="1" applyBorder="1" applyAlignment="1">
      <alignment horizontal="center" vertical="center"/>
    </xf>
    <xf numFmtId="41" fontId="9" fillId="0" borderId="17" xfId="448" applyFont="1" applyFill="1" applyBorder="1" applyAlignment="1">
      <alignment horizontal="center" vertical="center"/>
    </xf>
    <xf numFmtId="41" fontId="84" fillId="28" borderId="42" xfId="448" applyFont="1" applyFill="1" applyBorder="1" applyAlignment="1">
      <alignment horizontal="right" vertical="center"/>
    </xf>
    <xf numFmtId="41" fontId="84" fillId="28" borderId="40" xfId="448" applyFont="1" applyFill="1" applyBorder="1" applyAlignment="1">
      <alignment horizontal="right" vertical="center"/>
    </xf>
    <xf numFmtId="41" fontId="84" fillId="28" borderId="0" xfId="448" applyFont="1" applyFill="1" applyBorder="1" applyAlignment="1">
      <alignment horizontal="right" vertical="center"/>
    </xf>
    <xf numFmtId="41" fontId="84" fillId="28" borderId="41" xfId="448" applyFont="1" applyFill="1" applyBorder="1" applyAlignment="1">
      <alignment horizontal="right" vertical="center"/>
    </xf>
    <xf numFmtId="41" fontId="84" fillId="29" borderId="41" xfId="448" applyFont="1" applyFill="1" applyBorder="1" applyAlignment="1">
      <alignment horizontal="right" vertical="center"/>
    </xf>
    <xf numFmtId="41" fontId="84" fillId="29" borderId="30" xfId="448" applyFont="1" applyFill="1" applyBorder="1" applyAlignment="1">
      <alignment horizontal="right" vertical="center"/>
    </xf>
    <xf numFmtId="38" fontId="84" fillId="29" borderId="41" xfId="448" applyNumberFormat="1" applyFont="1" applyFill="1" applyBorder="1" applyAlignment="1">
      <alignment horizontal="right" vertical="center"/>
    </xf>
    <xf numFmtId="178" fontId="84" fillId="29" borderId="30" xfId="448" applyNumberFormat="1" applyFont="1" applyFill="1" applyBorder="1" applyAlignment="1">
      <alignment horizontal="right" vertical="center"/>
    </xf>
    <xf numFmtId="41" fontId="84" fillId="28" borderId="0" xfId="448" applyFont="1" applyFill="1" applyBorder="1" applyAlignment="1">
      <alignment horizontal="center" vertical="center"/>
    </xf>
    <xf numFmtId="41" fontId="84" fillId="28" borderId="0" xfId="448" applyFont="1" applyFill="1" applyBorder="1" applyAlignment="1">
      <alignment horizontal="center" vertical="center" wrapText="1"/>
    </xf>
    <xf numFmtId="197" fontId="84" fillId="28" borderId="40" xfId="448" applyNumberFormat="1" applyFont="1" applyFill="1" applyBorder="1" applyAlignment="1">
      <alignment horizontal="center" vertical="center" wrapText="1"/>
    </xf>
    <xf numFmtId="41" fontId="84" fillId="28" borderId="40" xfId="448" applyFont="1" applyFill="1" applyBorder="1" applyAlignment="1">
      <alignment horizontal="center" vertical="center" wrapText="1"/>
    </xf>
    <xf numFmtId="41" fontId="9" fillId="0" borderId="0" xfId="448" applyFont="1" applyFill="1" applyBorder="1" applyAlignment="1">
      <alignment horizontal="center" vertical="center" wrapText="1"/>
    </xf>
    <xf numFmtId="41" fontId="9" fillId="0" borderId="0" xfId="448" applyFont="1" applyFill="1" applyBorder="1" applyAlignment="1">
      <alignment horizontal="center" vertical="center"/>
    </xf>
    <xf numFmtId="41" fontId="9" fillId="0" borderId="29" xfId="448" applyFont="1" applyFill="1" applyBorder="1" applyAlignment="1">
      <alignment horizontal="center" vertical="center"/>
    </xf>
    <xf numFmtId="41" fontId="9" fillId="0" borderId="40" xfId="448" applyFont="1" applyFill="1" applyBorder="1" applyAlignment="1">
      <alignment horizontal="center" vertical="center" wrapText="1"/>
    </xf>
    <xf numFmtId="41" fontId="9" fillId="0" borderId="40" xfId="448" applyFont="1" applyFill="1" applyBorder="1" applyAlignment="1">
      <alignment horizontal="center" vertical="center"/>
    </xf>
    <xf numFmtId="41" fontId="9" fillId="0" borderId="40" xfId="448" applyFont="1" applyFill="1" applyBorder="1" applyAlignment="1">
      <alignment vertical="center" wrapText="1"/>
    </xf>
    <xf numFmtId="41" fontId="9" fillId="0" borderId="0" xfId="448" applyFont="1" applyFill="1" applyBorder="1" applyAlignment="1">
      <alignment vertical="center" wrapText="1"/>
    </xf>
    <xf numFmtId="41" fontId="9" fillId="0" borderId="29" xfId="448" applyFont="1" applyFill="1" applyBorder="1" applyAlignment="1">
      <alignment vertical="center" wrapText="1"/>
    </xf>
    <xf numFmtId="41" fontId="9" fillId="0" borderId="41" xfId="448" applyFont="1" applyFill="1" applyBorder="1" applyAlignment="1">
      <alignment horizontal="center" vertical="center" wrapText="1"/>
    </xf>
    <xf numFmtId="41" fontId="9" fillId="0" borderId="17" xfId="448" applyFont="1" applyFill="1" applyBorder="1" applyAlignment="1">
      <alignment horizontal="center" vertical="center" wrapText="1"/>
    </xf>
    <xf numFmtId="41" fontId="9" fillId="0" borderId="17" xfId="448" applyFont="1" applyFill="1" applyBorder="1" applyAlignment="1">
      <alignment horizontal="center" vertical="center"/>
    </xf>
    <xf numFmtId="41" fontId="9" fillId="0" borderId="41" xfId="448" applyFont="1" applyFill="1" applyBorder="1" applyAlignment="1">
      <alignment horizontal="center" vertical="center"/>
    </xf>
    <xf numFmtId="41" fontId="9" fillId="0" borderId="30" xfId="448" applyFont="1" applyFill="1" applyBorder="1" applyAlignment="1">
      <alignment horizontal="center" vertical="center"/>
    </xf>
    <xf numFmtId="41" fontId="9" fillId="0" borderId="17" xfId="382" applyFont="1" applyFill="1" applyBorder="1" applyAlignment="1">
      <alignment horizontal="center" vertical="center"/>
    </xf>
    <xf numFmtId="41" fontId="9" fillId="0" borderId="41" xfId="382" applyFont="1" applyFill="1" applyBorder="1" applyAlignment="1">
      <alignment horizontal="center" vertical="center"/>
    </xf>
    <xf numFmtId="0" fontId="91" fillId="0" borderId="0" xfId="0" applyFont="1" applyFill="1">
      <alignment vertical="center"/>
    </xf>
    <xf numFmtId="0" fontId="9" fillId="0" borderId="19" xfId="0" applyNumberFormat="1" applyFont="1" applyFill="1" applyBorder="1" applyAlignment="1" applyProtection="1">
      <alignment horizontal="center" vertical="center"/>
      <protection locked="0"/>
    </xf>
    <xf numFmtId="41" fontId="9" fillId="0" borderId="0" xfId="220" applyFont="1" applyFill="1" applyBorder="1" applyAlignment="1" applyProtection="1">
      <alignment horizontal="center" vertical="center"/>
      <protection locked="0"/>
    </xf>
    <xf numFmtId="194" fontId="9" fillId="0" borderId="19" xfId="2" applyNumberFormat="1" applyFont="1" applyFill="1" applyBorder="1" applyAlignment="1">
      <alignment horizontal="center" vertical="center"/>
    </xf>
    <xf numFmtId="41" fontId="9" fillId="0" borderId="0" xfId="448" applyFont="1" applyFill="1" applyBorder="1" applyAlignment="1">
      <alignment horizontal="right" vertical="center"/>
    </xf>
    <xf numFmtId="194" fontId="9" fillId="0" borderId="29" xfId="385" applyNumberFormat="1" applyFont="1" applyFill="1" applyBorder="1" applyAlignment="1">
      <alignment horizontal="right" vertical="center"/>
    </xf>
    <xf numFmtId="41" fontId="86" fillId="0" borderId="19" xfId="472" applyNumberFormat="1" applyFont="1" applyBorder="1">
      <alignment vertical="center"/>
    </xf>
    <xf numFmtId="196" fontId="9" fillId="0" borderId="0" xfId="385" applyNumberFormat="1" applyFont="1" applyFill="1" applyBorder="1" applyAlignment="1">
      <alignment horizontal="right" vertical="center"/>
    </xf>
    <xf numFmtId="41" fontId="86" fillId="0" borderId="0" xfId="473" applyNumberFormat="1" applyFont="1">
      <alignment vertical="center"/>
    </xf>
    <xf numFmtId="41" fontId="86" fillId="0" borderId="0" xfId="473" applyNumberFormat="1" applyFont="1" applyBorder="1">
      <alignment vertical="center"/>
    </xf>
    <xf numFmtId="194" fontId="9" fillId="0" borderId="30" xfId="385" applyNumberFormat="1" applyFont="1" applyFill="1" applyBorder="1" applyAlignment="1">
      <alignment horizontal="right" vertical="center"/>
    </xf>
    <xf numFmtId="41" fontId="86" fillId="0" borderId="57" xfId="472" applyNumberFormat="1" applyFont="1" applyBorder="1">
      <alignment vertical="center"/>
    </xf>
    <xf numFmtId="196" fontId="9" fillId="0" borderId="17" xfId="385" applyNumberFormat="1" applyFont="1" applyFill="1" applyBorder="1" applyAlignment="1">
      <alignment horizontal="right" vertical="center"/>
    </xf>
    <xf numFmtId="41" fontId="86" fillId="0" borderId="17" xfId="473" applyNumberFormat="1" applyFont="1" applyBorder="1">
      <alignment vertical="center"/>
    </xf>
    <xf numFmtId="41" fontId="92" fillId="0" borderId="0" xfId="473" applyNumberFormat="1" applyFont="1">
      <alignment vertical="center"/>
    </xf>
    <xf numFmtId="198" fontId="86" fillId="0" borderId="0" xfId="473" applyNumberFormat="1" applyFont="1">
      <alignment vertical="center"/>
    </xf>
    <xf numFmtId="198" fontId="89" fillId="0" borderId="0" xfId="473" applyNumberFormat="1" applyFont="1" applyFill="1" applyBorder="1" applyAlignment="1">
      <alignment horizontal="right" vertical="center" wrapText="1"/>
    </xf>
    <xf numFmtId="41" fontId="92" fillId="0" borderId="17" xfId="473" applyNumberFormat="1" applyFont="1" applyBorder="1">
      <alignment vertical="center"/>
    </xf>
    <xf numFmtId="198" fontId="86" fillId="0" borderId="17" xfId="473" applyNumberFormat="1" applyFont="1" applyBorder="1">
      <alignment vertical="center"/>
    </xf>
    <xf numFmtId="198" fontId="89" fillId="0" borderId="17" xfId="473" applyNumberFormat="1" applyFont="1" applyFill="1" applyBorder="1" applyAlignment="1">
      <alignment horizontal="right" vertical="center" wrapText="1"/>
    </xf>
    <xf numFmtId="0" fontId="86" fillId="0" borderId="12" xfId="0" applyFont="1" applyFill="1" applyBorder="1" applyAlignment="1">
      <alignment vertical="center"/>
    </xf>
    <xf numFmtId="0" fontId="86" fillId="0" borderId="0" xfId="0" applyFont="1" applyFill="1" applyBorder="1" applyAlignment="1">
      <alignment horizontal="center" vertical="center"/>
    </xf>
    <xf numFmtId="41" fontId="9" fillId="0" borderId="29" xfId="448" applyNumberFormat="1" applyFont="1" applyFill="1" applyBorder="1" applyAlignment="1">
      <alignment horizontal="right" vertical="center"/>
    </xf>
    <xf numFmtId="41" fontId="9" fillId="0" borderId="47" xfId="448" applyNumberFormat="1" applyFont="1" applyFill="1" applyBorder="1" applyAlignment="1">
      <alignment horizontal="right" vertical="center"/>
    </xf>
    <xf numFmtId="196" fontId="84" fillId="28" borderId="60" xfId="445" applyNumberFormat="1" applyFont="1" applyFill="1" applyBorder="1" applyAlignment="1" applyProtection="1">
      <alignment horizontal="center" vertical="center"/>
      <protection locked="0"/>
    </xf>
    <xf numFmtId="0" fontId="80" fillId="0" borderId="0" xfId="0" applyFont="1" applyFill="1" applyBorder="1" applyAlignment="1">
      <alignment horizontal="left" vertical="top"/>
    </xf>
    <xf numFmtId="0" fontId="81" fillId="0" borderId="17" xfId="0" applyFont="1" applyFill="1" applyBorder="1" applyAlignment="1">
      <alignment horizontal="left" vertical="center"/>
    </xf>
    <xf numFmtId="0" fontId="81" fillId="0" borderId="0" xfId="0" applyFont="1" applyFill="1" applyBorder="1" applyAlignment="1">
      <alignment horizontal="left" vertical="center"/>
    </xf>
    <xf numFmtId="0" fontId="9" fillId="0" borderId="36" xfId="2" applyNumberFormat="1" applyFont="1" applyFill="1" applyBorder="1" applyAlignment="1">
      <alignment horizontal="center" vertical="center" wrapText="1"/>
    </xf>
    <xf numFmtId="0" fontId="9" fillId="0" borderId="32" xfId="2" applyNumberFormat="1" applyFont="1" applyFill="1" applyBorder="1" applyAlignment="1">
      <alignment horizontal="center" vertical="center" wrapText="1"/>
    </xf>
    <xf numFmtId="3" fontId="9" fillId="0" borderId="20" xfId="6" applyNumberFormat="1" applyFont="1" applyFill="1" applyBorder="1" applyAlignment="1">
      <alignment horizontal="center" vertical="center" wrapText="1"/>
    </xf>
    <xf numFmtId="3" fontId="9" fillId="0" borderId="35" xfId="6" applyNumberFormat="1" applyFont="1" applyFill="1" applyBorder="1" applyAlignment="1">
      <alignment horizontal="center" vertical="center" wrapText="1"/>
    </xf>
    <xf numFmtId="3" fontId="9" fillId="0" borderId="14" xfId="6" applyNumberFormat="1" applyFont="1" applyFill="1" applyBorder="1" applyAlignment="1">
      <alignment horizontal="center" vertical="center" wrapText="1"/>
    </xf>
    <xf numFmtId="3" fontId="9" fillId="0" borderId="31" xfId="6" applyNumberFormat="1" applyFont="1" applyFill="1" applyBorder="1" applyAlignment="1">
      <alignment horizontal="center" vertical="center" wrapText="1"/>
    </xf>
    <xf numFmtId="178" fontId="9" fillId="0" borderId="16" xfId="6" applyNumberFormat="1" applyFont="1" applyFill="1" applyBorder="1" applyAlignment="1">
      <alignment horizontal="center" vertical="center"/>
    </xf>
    <xf numFmtId="178" fontId="9" fillId="0" borderId="30" xfId="6" applyNumberFormat="1" applyFont="1" applyFill="1" applyBorder="1" applyAlignment="1">
      <alignment horizontal="center" vertical="center"/>
    </xf>
    <xf numFmtId="0" fontId="86" fillId="0" borderId="0" xfId="0" applyFont="1" applyFill="1" applyBorder="1" applyAlignment="1">
      <alignment horizontal="left" vertical="center"/>
    </xf>
    <xf numFmtId="3" fontId="9" fillId="0" borderId="15" xfId="6" applyNumberFormat="1" applyFont="1" applyFill="1" applyBorder="1" applyAlignment="1">
      <alignment horizontal="center" vertical="center" wrapText="1"/>
    </xf>
    <xf numFmtId="3" fontId="9" fillId="0" borderId="12" xfId="6" applyNumberFormat="1" applyFont="1" applyFill="1" applyBorder="1" applyAlignment="1">
      <alignment horizontal="center" vertical="center" wrapText="1"/>
    </xf>
    <xf numFmtId="3" fontId="9" fillId="0" borderId="19" xfId="6" applyNumberFormat="1" applyFont="1" applyFill="1" applyBorder="1" applyAlignment="1">
      <alignment horizontal="center" vertical="center" wrapText="1"/>
    </xf>
    <xf numFmtId="3" fontId="9" fillId="0" borderId="0" xfId="6" applyNumberFormat="1" applyFont="1" applyFill="1" applyBorder="1" applyAlignment="1">
      <alignment horizontal="center" vertical="center" wrapText="1"/>
    </xf>
    <xf numFmtId="3" fontId="9" fillId="0" borderId="33" xfId="6" applyNumberFormat="1" applyFont="1" applyFill="1" applyBorder="1" applyAlignment="1">
      <alignment horizontal="center" vertical="center" wrapText="1"/>
    </xf>
    <xf numFmtId="0" fontId="81" fillId="0" borderId="17" xfId="0" applyFont="1" applyFill="1" applyBorder="1" applyAlignment="1">
      <alignment horizontal="right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3" fontId="9" fillId="0" borderId="11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 vertical="center" wrapText="1"/>
    </xf>
    <xf numFmtId="3" fontId="9" fillId="0" borderId="31" xfId="0" applyNumberFormat="1" applyFont="1" applyFill="1" applyBorder="1" applyAlignment="1">
      <alignment horizontal="center" vertical="center" wrapText="1"/>
    </xf>
    <xf numFmtId="178" fontId="9" fillId="0" borderId="13" xfId="0" applyNumberFormat="1" applyFont="1" applyFill="1" applyBorder="1" applyAlignment="1">
      <alignment horizontal="center" vertical="center" wrapText="1"/>
    </xf>
    <xf numFmtId="178" fontId="9" fillId="0" borderId="10" xfId="0" applyNumberFormat="1" applyFont="1" applyFill="1" applyBorder="1" applyAlignment="1">
      <alignment horizontal="center" vertical="center" wrapText="1"/>
    </xf>
    <xf numFmtId="178" fontId="9" fillId="0" borderId="31" xfId="0" applyNumberFormat="1" applyFont="1" applyFill="1" applyBorder="1" applyAlignment="1">
      <alignment horizontal="center" vertical="center" wrapText="1"/>
    </xf>
    <xf numFmtId="0" fontId="9" fillId="0" borderId="36" xfId="0" applyNumberFormat="1" applyFont="1" applyFill="1" applyBorder="1" applyAlignment="1">
      <alignment horizontal="center" vertical="center" wrapText="1"/>
    </xf>
    <xf numFmtId="0" fontId="9" fillId="0" borderId="32" xfId="0" applyNumberFormat="1" applyFont="1" applyFill="1" applyBorder="1" applyAlignment="1">
      <alignment horizontal="center" vertical="center" wrapText="1"/>
    </xf>
    <xf numFmtId="3" fontId="9" fillId="0" borderId="11" xfId="0" applyNumberFormat="1" applyFont="1" applyFill="1" applyBorder="1" applyAlignment="1">
      <alignment horizontal="center" vertical="center"/>
    </xf>
    <xf numFmtId="3" fontId="9" fillId="0" borderId="35" xfId="0" applyNumberFormat="1" applyFont="1" applyFill="1" applyBorder="1" applyAlignment="1">
      <alignment horizontal="center" vertical="center"/>
    </xf>
    <xf numFmtId="3" fontId="9" fillId="0" borderId="14" xfId="0" applyNumberFormat="1" applyFont="1" applyFill="1" applyBorder="1" applyAlignment="1">
      <alignment horizontal="center" vertical="center" wrapText="1"/>
    </xf>
    <xf numFmtId="3" fontId="9" fillId="0" borderId="14" xfId="0" applyNumberFormat="1" applyFont="1" applyFill="1" applyBorder="1" applyAlignment="1">
      <alignment horizontal="center" vertical="center"/>
    </xf>
    <xf numFmtId="3" fontId="9" fillId="0" borderId="10" xfId="0" applyNumberFormat="1" applyFont="1" applyFill="1" applyBorder="1" applyAlignment="1">
      <alignment horizontal="center" vertical="center"/>
    </xf>
    <xf numFmtId="3" fontId="9" fillId="0" borderId="31" xfId="0" applyNumberFormat="1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81" fillId="0" borderId="17" xfId="381" applyFont="1" applyFill="1" applyBorder="1" applyAlignment="1">
      <alignment horizontal="left" vertical="center"/>
    </xf>
    <xf numFmtId="0" fontId="80" fillId="0" borderId="0" xfId="381" applyFont="1" applyFill="1" applyBorder="1" applyAlignment="1">
      <alignment horizontal="left" vertical="top"/>
    </xf>
    <xf numFmtId="3" fontId="9" fillId="0" borderId="15" xfId="5" applyNumberFormat="1" applyFont="1" applyFill="1" applyBorder="1" applyAlignment="1">
      <alignment horizontal="center" vertical="center" wrapText="1"/>
    </xf>
    <xf numFmtId="3" fontId="9" fillId="0" borderId="12" xfId="5" applyNumberFormat="1" applyFont="1" applyFill="1" applyBorder="1" applyAlignment="1">
      <alignment horizontal="center" vertical="center" wrapText="1"/>
    </xf>
    <xf numFmtId="3" fontId="9" fillId="0" borderId="16" xfId="5" applyNumberFormat="1" applyFont="1" applyFill="1" applyBorder="1" applyAlignment="1">
      <alignment horizontal="center" vertical="center" wrapText="1"/>
    </xf>
    <xf numFmtId="176" fontId="9" fillId="0" borderId="49" xfId="2" applyFont="1" applyFill="1" applyBorder="1" applyAlignment="1">
      <alignment horizontal="center" vertical="center" wrapText="1"/>
    </xf>
    <xf numFmtId="176" fontId="9" fillId="0" borderId="50" xfId="2" applyFont="1" applyFill="1" applyBorder="1" applyAlignment="1">
      <alignment horizontal="center" vertical="center" wrapText="1"/>
    </xf>
    <xf numFmtId="3" fontId="9" fillId="0" borderId="51" xfId="5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/>
    </xf>
    <xf numFmtId="0" fontId="9" fillId="0" borderId="0" xfId="3" applyNumberFormat="1" applyFont="1" applyFill="1" applyBorder="1" applyAlignment="1">
      <alignment horizontal="left" vertical="center"/>
    </xf>
    <xf numFmtId="0" fontId="81" fillId="0" borderId="17" xfId="3" applyNumberFormat="1" applyFont="1" applyFill="1" applyBorder="1" applyAlignment="1">
      <alignment horizontal="left" vertical="center"/>
    </xf>
    <xf numFmtId="176" fontId="9" fillId="0" borderId="49" xfId="2" applyNumberFormat="1" applyFont="1" applyFill="1" applyBorder="1" applyAlignment="1">
      <alignment horizontal="center" vertical="center" wrapText="1"/>
    </xf>
    <xf numFmtId="176" fontId="9" fillId="0" borderId="50" xfId="2" applyNumberFormat="1" applyFont="1" applyFill="1" applyBorder="1" applyAlignment="1">
      <alignment horizontal="center" vertical="center" wrapText="1"/>
    </xf>
    <xf numFmtId="179" fontId="9" fillId="0" borderId="15" xfId="3" applyNumberFormat="1" applyFont="1" applyFill="1" applyBorder="1" applyAlignment="1">
      <alignment horizontal="center" vertical="center" wrapText="1"/>
    </xf>
    <xf numFmtId="179" fontId="9" fillId="0" borderId="33" xfId="3" applyNumberFormat="1" applyFont="1" applyFill="1" applyBorder="1" applyAlignment="1">
      <alignment horizontal="center" vertical="center" wrapText="1"/>
    </xf>
    <xf numFmtId="179" fontId="9" fillId="0" borderId="12" xfId="3" applyNumberFormat="1" applyFont="1" applyFill="1" applyBorder="1" applyAlignment="1">
      <alignment horizontal="center" vertical="center" wrapText="1"/>
    </xf>
    <xf numFmtId="179" fontId="9" fillId="0" borderId="51" xfId="3" applyNumberFormat="1" applyFont="1" applyFill="1" applyBorder="1" applyAlignment="1">
      <alignment horizontal="center" vertical="center" wrapText="1"/>
    </xf>
    <xf numFmtId="179" fontId="9" fillId="0" borderId="18" xfId="3" applyNumberFormat="1" applyFont="1" applyFill="1" applyBorder="1" applyAlignment="1">
      <alignment horizontal="center" vertical="center" wrapText="1"/>
    </xf>
    <xf numFmtId="179" fontId="9" fillId="0" borderId="53" xfId="3" applyNumberFormat="1" applyFont="1" applyFill="1" applyBorder="1" applyAlignment="1">
      <alignment horizontal="center" vertical="center" wrapText="1"/>
    </xf>
    <xf numFmtId="176" fontId="9" fillId="0" borderId="36" xfId="2" applyFont="1" applyFill="1" applyBorder="1" applyAlignment="1">
      <alignment horizontal="center" vertical="center" wrapText="1"/>
    </xf>
    <xf numFmtId="176" fontId="9" fillId="0" borderId="32" xfId="2" applyFont="1" applyFill="1" applyBorder="1" applyAlignment="1">
      <alignment horizontal="center" vertical="center" wrapText="1"/>
    </xf>
    <xf numFmtId="194" fontId="9" fillId="0" borderId="12" xfId="0" applyNumberFormat="1" applyFont="1" applyFill="1" applyBorder="1" applyAlignment="1">
      <alignment horizontal="center" vertical="center" wrapText="1"/>
    </xf>
    <xf numFmtId="194" fontId="9" fillId="0" borderId="20" xfId="0" applyNumberFormat="1" applyFont="1" applyFill="1" applyBorder="1" applyAlignment="1">
      <alignment horizontal="center" vertical="center" wrapText="1"/>
    </xf>
    <xf numFmtId="3" fontId="9" fillId="0" borderId="20" xfId="0" applyNumberFormat="1" applyFont="1" applyFill="1" applyBorder="1" applyAlignment="1">
      <alignment horizontal="center" vertical="center" wrapText="1"/>
    </xf>
    <xf numFmtId="0" fontId="9" fillId="0" borderId="10" xfId="7" applyFont="1" applyFill="1" applyBorder="1" applyAlignment="1">
      <alignment horizontal="center" vertical="center" wrapText="1"/>
    </xf>
    <xf numFmtId="0" fontId="9" fillId="0" borderId="10" xfId="7" applyFont="1" applyFill="1" applyBorder="1" applyAlignment="1">
      <alignment horizontal="center" vertical="center"/>
    </xf>
    <xf numFmtId="0" fontId="9" fillId="0" borderId="31" xfId="7" applyFont="1" applyFill="1" applyBorder="1" applyAlignment="1">
      <alignment horizontal="center" vertical="center"/>
    </xf>
    <xf numFmtId="0" fontId="9" fillId="0" borderId="18" xfId="7" applyFont="1" applyFill="1" applyBorder="1" applyAlignment="1">
      <alignment horizontal="center" vertical="center" wrapText="1"/>
    </xf>
    <xf numFmtId="0" fontId="9" fillId="0" borderId="53" xfId="7" applyFont="1" applyFill="1" applyBorder="1" applyAlignment="1">
      <alignment horizontal="center" vertical="center" wrapText="1"/>
    </xf>
    <xf numFmtId="0" fontId="9" fillId="0" borderId="11" xfId="7" applyFont="1" applyFill="1" applyBorder="1" applyAlignment="1">
      <alignment horizontal="center" vertical="center" wrapText="1"/>
    </xf>
    <xf numFmtId="0" fontId="9" fillId="0" borderId="35" xfId="7" applyFont="1" applyFill="1" applyBorder="1" applyAlignment="1">
      <alignment horizontal="center" vertical="center" wrapText="1"/>
    </xf>
    <xf numFmtId="0" fontId="9" fillId="0" borderId="31" xfId="7" applyFont="1" applyFill="1" applyBorder="1" applyAlignment="1">
      <alignment horizontal="center" vertical="center" wrapText="1"/>
    </xf>
    <xf numFmtId="0" fontId="9" fillId="0" borderId="36" xfId="7" applyFont="1" applyFill="1" applyBorder="1" applyAlignment="1">
      <alignment horizontal="center" vertical="center" wrapText="1"/>
    </xf>
    <xf numFmtId="0" fontId="9" fillId="0" borderId="36" xfId="7" applyFont="1" applyFill="1" applyBorder="1" applyAlignment="1">
      <alignment horizontal="center" vertical="center"/>
    </xf>
    <xf numFmtId="0" fontId="9" fillId="0" borderId="32" xfId="7" applyFont="1" applyFill="1" applyBorder="1" applyAlignment="1">
      <alignment horizontal="center" vertical="center"/>
    </xf>
  </cellXfs>
  <cellStyles count="589">
    <cellStyle name="??&amp;O?&amp;H?_x0008__x000f__x0007_?_x0007__x0001__x0001_" xfId="8" xr:uid="{00000000-0005-0000-0000-000000000000}"/>
    <cellStyle name="??&amp;O?&amp;H?_x0008_??_x0007__x0001__x0001_" xfId="9" xr:uid="{00000000-0005-0000-0000-000001000000}"/>
    <cellStyle name="_Book1" xfId="10" xr:uid="{00000000-0005-0000-0000-000002000000}"/>
    <cellStyle name="_Capex Tracking Control Sheet -ADMIN " xfId="11" xr:uid="{00000000-0005-0000-0000-000003000000}"/>
    <cellStyle name="_Project tracking Puri (Diana) per March'06 " xfId="12" xr:uid="{00000000-0005-0000-0000-000004000000}"/>
    <cellStyle name="_Recon with FAR " xfId="13" xr:uid="{00000000-0005-0000-0000-000005000000}"/>
    <cellStyle name="_금융점포(광주)" xfId="14" xr:uid="{00000000-0005-0000-0000-000006000000}"/>
    <cellStyle name="_은행별 점포현황(202011년12월말기준)" xfId="15" xr:uid="{00000000-0005-0000-0000-000007000000}"/>
    <cellStyle name="¤@?e_TEST-1 " xfId="16" xr:uid="{00000000-0005-0000-0000-000008000000}"/>
    <cellStyle name="20% - Accent1" xfId="17" xr:uid="{00000000-0005-0000-0000-000009000000}"/>
    <cellStyle name="20% - Accent2" xfId="18" xr:uid="{00000000-0005-0000-0000-00000A000000}"/>
    <cellStyle name="20% - Accent3" xfId="19" xr:uid="{00000000-0005-0000-0000-00000B000000}"/>
    <cellStyle name="20% - Accent4" xfId="20" xr:uid="{00000000-0005-0000-0000-00000C000000}"/>
    <cellStyle name="20% - Accent5" xfId="21" xr:uid="{00000000-0005-0000-0000-00000D000000}"/>
    <cellStyle name="20% - Accent6" xfId="22" xr:uid="{00000000-0005-0000-0000-00000E000000}"/>
    <cellStyle name="20% - 강조색1 2" xfId="23" xr:uid="{00000000-0005-0000-0000-00000F000000}"/>
    <cellStyle name="20% - 강조색1 2 2" xfId="24" xr:uid="{00000000-0005-0000-0000-000010000000}"/>
    <cellStyle name="20% - 강조색1 3" xfId="25" xr:uid="{00000000-0005-0000-0000-000011000000}"/>
    <cellStyle name="20% - 강조색2 2" xfId="26" xr:uid="{00000000-0005-0000-0000-000012000000}"/>
    <cellStyle name="20% - 강조색2 2 2" xfId="27" xr:uid="{00000000-0005-0000-0000-000013000000}"/>
    <cellStyle name="20% - 강조색2 3" xfId="28" xr:uid="{00000000-0005-0000-0000-000014000000}"/>
    <cellStyle name="20% - 강조색3 2" xfId="29" xr:uid="{00000000-0005-0000-0000-000015000000}"/>
    <cellStyle name="20% - 강조색3 2 2" xfId="30" xr:uid="{00000000-0005-0000-0000-000016000000}"/>
    <cellStyle name="20% - 강조색3 3" xfId="31" xr:uid="{00000000-0005-0000-0000-000017000000}"/>
    <cellStyle name="20% - 강조색4 2" xfId="32" xr:uid="{00000000-0005-0000-0000-000018000000}"/>
    <cellStyle name="20% - 강조색4 2 2" xfId="33" xr:uid="{00000000-0005-0000-0000-000019000000}"/>
    <cellStyle name="20% - 강조색4 3" xfId="34" xr:uid="{00000000-0005-0000-0000-00001A000000}"/>
    <cellStyle name="20% - 강조색5 2" xfId="35" xr:uid="{00000000-0005-0000-0000-00001B000000}"/>
    <cellStyle name="20% - 강조색5 2 2" xfId="36" xr:uid="{00000000-0005-0000-0000-00001C000000}"/>
    <cellStyle name="20% - 강조색5 3" xfId="37" xr:uid="{00000000-0005-0000-0000-00001D000000}"/>
    <cellStyle name="20% - 강조색6 2" xfId="38" xr:uid="{00000000-0005-0000-0000-00001E000000}"/>
    <cellStyle name="20% - 강조색6 2 2" xfId="39" xr:uid="{00000000-0005-0000-0000-00001F000000}"/>
    <cellStyle name="20% - 강조색6 3" xfId="40" xr:uid="{00000000-0005-0000-0000-000020000000}"/>
    <cellStyle name="40% - Accent1" xfId="41" xr:uid="{00000000-0005-0000-0000-000021000000}"/>
    <cellStyle name="40% - Accent2" xfId="42" xr:uid="{00000000-0005-0000-0000-000022000000}"/>
    <cellStyle name="40% - Accent3" xfId="43" xr:uid="{00000000-0005-0000-0000-000023000000}"/>
    <cellStyle name="40% - Accent4" xfId="44" xr:uid="{00000000-0005-0000-0000-000024000000}"/>
    <cellStyle name="40% - Accent5" xfId="45" xr:uid="{00000000-0005-0000-0000-000025000000}"/>
    <cellStyle name="40% - Accent6" xfId="46" xr:uid="{00000000-0005-0000-0000-000026000000}"/>
    <cellStyle name="40% - 강조색1 2" xfId="47" xr:uid="{00000000-0005-0000-0000-000027000000}"/>
    <cellStyle name="40% - 강조색1 2 2" xfId="48" xr:uid="{00000000-0005-0000-0000-000028000000}"/>
    <cellStyle name="40% - 강조색1 3" xfId="49" xr:uid="{00000000-0005-0000-0000-000029000000}"/>
    <cellStyle name="40% - 강조색2 2" xfId="50" xr:uid="{00000000-0005-0000-0000-00002A000000}"/>
    <cellStyle name="40% - 강조색2 2 2" xfId="51" xr:uid="{00000000-0005-0000-0000-00002B000000}"/>
    <cellStyle name="40% - 강조색2 3" xfId="52" xr:uid="{00000000-0005-0000-0000-00002C000000}"/>
    <cellStyle name="40% - 강조색3 2" xfId="53" xr:uid="{00000000-0005-0000-0000-00002D000000}"/>
    <cellStyle name="40% - 강조색3 2 2" xfId="54" xr:uid="{00000000-0005-0000-0000-00002E000000}"/>
    <cellStyle name="40% - 강조색3 3" xfId="55" xr:uid="{00000000-0005-0000-0000-00002F000000}"/>
    <cellStyle name="40% - 강조색4 2" xfId="56" xr:uid="{00000000-0005-0000-0000-000030000000}"/>
    <cellStyle name="40% - 강조색4 2 2" xfId="57" xr:uid="{00000000-0005-0000-0000-000031000000}"/>
    <cellStyle name="40% - 강조색4 3" xfId="58" xr:uid="{00000000-0005-0000-0000-000032000000}"/>
    <cellStyle name="40% - 강조색5 2" xfId="59" xr:uid="{00000000-0005-0000-0000-000033000000}"/>
    <cellStyle name="40% - 강조색5 2 2" xfId="60" xr:uid="{00000000-0005-0000-0000-000034000000}"/>
    <cellStyle name="40% - 강조색5 3" xfId="61" xr:uid="{00000000-0005-0000-0000-000035000000}"/>
    <cellStyle name="40% - 강조색6 2" xfId="62" xr:uid="{00000000-0005-0000-0000-000036000000}"/>
    <cellStyle name="40% - 강조색6 2 2" xfId="63" xr:uid="{00000000-0005-0000-0000-000037000000}"/>
    <cellStyle name="40% - 강조색6 3" xfId="64" xr:uid="{00000000-0005-0000-0000-000038000000}"/>
    <cellStyle name="60% - Accent1" xfId="65" xr:uid="{00000000-0005-0000-0000-000039000000}"/>
    <cellStyle name="60% - Accent2" xfId="66" xr:uid="{00000000-0005-0000-0000-00003A000000}"/>
    <cellStyle name="60% - Accent3" xfId="67" xr:uid="{00000000-0005-0000-0000-00003B000000}"/>
    <cellStyle name="60% - Accent4" xfId="68" xr:uid="{00000000-0005-0000-0000-00003C000000}"/>
    <cellStyle name="60% - Accent5" xfId="69" xr:uid="{00000000-0005-0000-0000-00003D000000}"/>
    <cellStyle name="60% - Accent6" xfId="70" xr:uid="{00000000-0005-0000-0000-00003E000000}"/>
    <cellStyle name="60% - 강조색1 2" xfId="71" xr:uid="{00000000-0005-0000-0000-00003F000000}"/>
    <cellStyle name="60% - 강조색1 2 2" xfId="72" xr:uid="{00000000-0005-0000-0000-000040000000}"/>
    <cellStyle name="60% - 강조색1 3" xfId="73" xr:uid="{00000000-0005-0000-0000-000041000000}"/>
    <cellStyle name="60% - 강조색2 2" xfId="74" xr:uid="{00000000-0005-0000-0000-000042000000}"/>
    <cellStyle name="60% - 강조색2 2 2" xfId="75" xr:uid="{00000000-0005-0000-0000-000043000000}"/>
    <cellStyle name="60% - 강조색2 3" xfId="76" xr:uid="{00000000-0005-0000-0000-000044000000}"/>
    <cellStyle name="60% - 강조색3 2" xfId="77" xr:uid="{00000000-0005-0000-0000-000045000000}"/>
    <cellStyle name="60% - 강조색3 2 2" xfId="78" xr:uid="{00000000-0005-0000-0000-000046000000}"/>
    <cellStyle name="60% - 강조색3 3" xfId="79" xr:uid="{00000000-0005-0000-0000-000047000000}"/>
    <cellStyle name="60% - 강조색4 2" xfId="80" xr:uid="{00000000-0005-0000-0000-000048000000}"/>
    <cellStyle name="60% - 강조색4 2 2" xfId="81" xr:uid="{00000000-0005-0000-0000-000049000000}"/>
    <cellStyle name="60% - 강조색4 3" xfId="82" xr:uid="{00000000-0005-0000-0000-00004A000000}"/>
    <cellStyle name="60% - 강조색5 2" xfId="83" xr:uid="{00000000-0005-0000-0000-00004B000000}"/>
    <cellStyle name="60% - 강조색5 2 2" xfId="84" xr:uid="{00000000-0005-0000-0000-00004C000000}"/>
    <cellStyle name="60% - 강조색5 3" xfId="85" xr:uid="{00000000-0005-0000-0000-00004D000000}"/>
    <cellStyle name="60% - 강조색6 2" xfId="86" xr:uid="{00000000-0005-0000-0000-00004E000000}"/>
    <cellStyle name="60% - 강조색6 2 2" xfId="87" xr:uid="{00000000-0005-0000-0000-00004F000000}"/>
    <cellStyle name="60% - 강조색6 3" xfId="88" xr:uid="{00000000-0005-0000-0000-000050000000}"/>
    <cellStyle name="A¨­￠￢￠O [0]_INQUIRY ￠?￥i¨u¡AAⓒ￢Aⓒª " xfId="89" xr:uid="{00000000-0005-0000-0000-000051000000}"/>
    <cellStyle name="A¨­￠￢￠O_INQUIRY ￠?￥i¨u¡AAⓒ￢Aⓒª " xfId="90" xr:uid="{00000000-0005-0000-0000-000052000000}"/>
    <cellStyle name="Accent1" xfId="91" xr:uid="{00000000-0005-0000-0000-000053000000}"/>
    <cellStyle name="Accent2" xfId="92" xr:uid="{00000000-0005-0000-0000-000054000000}"/>
    <cellStyle name="Accent3" xfId="93" xr:uid="{00000000-0005-0000-0000-000055000000}"/>
    <cellStyle name="Accent4" xfId="94" xr:uid="{00000000-0005-0000-0000-000056000000}"/>
    <cellStyle name="Accent5" xfId="95" xr:uid="{00000000-0005-0000-0000-000057000000}"/>
    <cellStyle name="Accent6" xfId="96" xr:uid="{00000000-0005-0000-0000-000058000000}"/>
    <cellStyle name="AeE­ [0]_°eE¹_11¿a½A " xfId="97" xr:uid="{00000000-0005-0000-0000-000059000000}"/>
    <cellStyle name="AeE­_°eE¹_11¿a½A " xfId="98" xr:uid="{00000000-0005-0000-0000-00005A000000}"/>
    <cellStyle name="AeE¡ⓒ [0]_INQUIRY ￠?￥i¨u¡AAⓒ￢Aⓒª " xfId="99" xr:uid="{00000000-0005-0000-0000-00005B000000}"/>
    <cellStyle name="AeE¡ⓒ_INQUIRY ￠?￥i¨u¡AAⓒ￢Aⓒª " xfId="100" xr:uid="{00000000-0005-0000-0000-00005C000000}"/>
    <cellStyle name="ALIGNMENT" xfId="101" xr:uid="{00000000-0005-0000-0000-00005D000000}"/>
    <cellStyle name="AÞ¸¶ [0]_°eE¹_11¿a½A " xfId="102" xr:uid="{00000000-0005-0000-0000-00005E000000}"/>
    <cellStyle name="AÞ¸¶_°eE¹_11¿a½A " xfId="103" xr:uid="{00000000-0005-0000-0000-00005F000000}"/>
    <cellStyle name="Bad" xfId="104" xr:uid="{00000000-0005-0000-0000-000060000000}"/>
    <cellStyle name="C¡IA¨ª_¡ic¨u¡A¨￢I¨￢¡Æ AN¡Æe " xfId="105" xr:uid="{00000000-0005-0000-0000-000061000000}"/>
    <cellStyle name="C￥AØ_¸AAa.¼OAI " xfId="106" xr:uid="{00000000-0005-0000-0000-000062000000}"/>
    <cellStyle name="Calculation" xfId="107" xr:uid="{00000000-0005-0000-0000-000063000000}"/>
    <cellStyle name="category" xfId="108" xr:uid="{00000000-0005-0000-0000-000064000000}"/>
    <cellStyle name="Check Cell" xfId="109" xr:uid="{00000000-0005-0000-0000-000065000000}"/>
    <cellStyle name="Comma [0]_ SG&amp;A Bridge " xfId="110" xr:uid="{00000000-0005-0000-0000-000066000000}"/>
    <cellStyle name="comma zerodec" xfId="111" xr:uid="{00000000-0005-0000-0000-000067000000}"/>
    <cellStyle name="Comma_ SG&amp;A Bridge " xfId="112" xr:uid="{00000000-0005-0000-0000-000068000000}"/>
    <cellStyle name="Comma0" xfId="113" xr:uid="{00000000-0005-0000-0000-000069000000}"/>
    <cellStyle name="Curren?_x0012_퐀_x0017_?" xfId="114" xr:uid="{00000000-0005-0000-0000-00006A000000}"/>
    <cellStyle name="Currency [0]_ SG&amp;A Bridge " xfId="115" xr:uid="{00000000-0005-0000-0000-00006B000000}"/>
    <cellStyle name="Currency_ SG&amp;A Bridge " xfId="116" xr:uid="{00000000-0005-0000-0000-00006C000000}"/>
    <cellStyle name="Currency0" xfId="117" xr:uid="{00000000-0005-0000-0000-00006D000000}"/>
    <cellStyle name="Currency1" xfId="118" xr:uid="{00000000-0005-0000-0000-00006E000000}"/>
    <cellStyle name="Date" xfId="119" xr:uid="{00000000-0005-0000-0000-00006F000000}"/>
    <cellStyle name="Dollar (zero dec)" xfId="120" xr:uid="{00000000-0005-0000-0000-000070000000}"/>
    <cellStyle name="Euro" xfId="121" xr:uid="{00000000-0005-0000-0000-000071000000}"/>
    <cellStyle name="Explanatory Text" xfId="122" xr:uid="{00000000-0005-0000-0000-000072000000}"/>
    <cellStyle name="Fixed" xfId="123" xr:uid="{00000000-0005-0000-0000-000073000000}"/>
    <cellStyle name="Good" xfId="124" xr:uid="{00000000-0005-0000-0000-000074000000}"/>
    <cellStyle name="Grey" xfId="125" xr:uid="{00000000-0005-0000-0000-000075000000}"/>
    <cellStyle name="Grey 2" xfId="126" xr:uid="{00000000-0005-0000-0000-000076000000}"/>
    <cellStyle name="HEADER" xfId="127" xr:uid="{00000000-0005-0000-0000-000077000000}"/>
    <cellStyle name="Header1" xfId="128" xr:uid="{00000000-0005-0000-0000-000078000000}"/>
    <cellStyle name="Header2" xfId="129" xr:uid="{00000000-0005-0000-0000-000079000000}"/>
    <cellStyle name="Heading 1" xfId="130" xr:uid="{00000000-0005-0000-0000-00007A000000}"/>
    <cellStyle name="Heading 1 2" xfId="131" xr:uid="{00000000-0005-0000-0000-00007B000000}"/>
    <cellStyle name="Heading 2" xfId="132" xr:uid="{00000000-0005-0000-0000-00007C000000}"/>
    <cellStyle name="Heading 2 2" xfId="133" xr:uid="{00000000-0005-0000-0000-00007D000000}"/>
    <cellStyle name="Heading 3" xfId="134" xr:uid="{00000000-0005-0000-0000-00007E000000}"/>
    <cellStyle name="Heading 4" xfId="135" xr:uid="{00000000-0005-0000-0000-00007F000000}"/>
    <cellStyle name="Hyperlink" xfId="136" xr:uid="{00000000-0005-0000-0000-000080000000}"/>
    <cellStyle name="Input" xfId="137" xr:uid="{00000000-0005-0000-0000-000081000000}"/>
    <cellStyle name="Input [yellow]" xfId="138" xr:uid="{00000000-0005-0000-0000-000082000000}"/>
    <cellStyle name="Input [yellow] 2" xfId="139" xr:uid="{00000000-0005-0000-0000-000083000000}"/>
    <cellStyle name="Linked Cell" xfId="140" xr:uid="{00000000-0005-0000-0000-000084000000}"/>
    <cellStyle name="Millares [0]_2AV_M_M " xfId="141" xr:uid="{00000000-0005-0000-0000-000085000000}"/>
    <cellStyle name="Milliers [0]_Arabian Spec" xfId="142" xr:uid="{00000000-0005-0000-0000-000086000000}"/>
    <cellStyle name="Milliers_Arabian Spec" xfId="143" xr:uid="{00000000-0005-0000-0000-000087000000}"/>
    <cellStyle name="Model" xfId="144" xr:uid="{00000000-0005-0000-0000-000088000000}"/>
    <cellStyle name="Mon?aire [0]_Arabian Spec" xfId="145" xr:uid="{00000000-0005-0000-0000-000089000000}"/>
    <cellStyle name="Mon?aire_Arabian Spec" xfId="146" xr:uid="{00000000-0005-0000-0000-00008A000000}"/>
    <cellStyle name="Moneda [0]_2AV_M_M " xfId="147" xr:uid="{00000000-0005-0000-0000-00008B000000}"/>
    <cellStyle name="Moneda_2AV_M_M " xfId="148" xr:uid="{00000000-0005-0000-0000-00008C000000}"/>
    <cellStyle name="Neutral" xfId="149" xr:uid="{00000000-0005-0000-0000-00008D000000}"/>
    <cellStyle name="Normal - Style1" xfId="150" xr:uid="{00000000-0005-0000-0000-00008E000000}"/>
    <cellStyle name="Normal - Style1 2" xfId="151" xr:uid="{00000000-0005-0000-0000-00008F000000}"/>
    <cellStyle name="Normal_ SG&amp;A Bridge " xfId="152" xr:uid="{00000000-0005-0000-0000-000090000000}"/>
    <cellStyle name="Note" xfId="153" xr:uid="{00000000-0005-0000-0000-000091000000}"/>
    <cellStyle name="Output" xfId="154" xr:uid="{00000000-0005-0000-0000-000092000000}"/>
    <cellStyle name="Percent [2]" xfId="155" xr:uid="{00000000-0005-0000-0000-000093000000}"/>
    <cellStyle name="subhead" xfId="156" xr:uid="{00000000-0005-0000-0000-000094000000}"/>
    <cellStyle name="Title" xfId="157" xr:uid="{00000000-0005-0000-0000-000095000000}"/>
    <cellStyle name="Total" xfId="158" xr:uid="{00000000-0005-0000-0000-000096000000}"/>
    <cellStyle name="Total 2" xfId="159" xr:uid="{00000000-0005-0000-0000-000097000000}"/>
    <cellStyle name="UM" xfId="160" xr:uid="{00000000-0005-0000-0000-000098000000}"/>
    <cellStyle name="Warning Text" xfId="161" xr:uid="{00000000-0005-0000-0000-000099000000}"/>
    <cellStyle name="강조색1 2" xfId="162" xr:uid="{00000000-0005-0000-0000-00009A000000}"/>
    <cellStyle name="강조색1 2 2" xfId="163" xr:uid="{00000000-0005-0000-0000-00009B000000}"/>
    <cellStyle name="강조색1 3" xfId="164" xr:uid="{00000000-0005-0000-0000-00009C000000}"/>
    <cellStyle name="강조색2 2" xfId="165" xr:uid="{00000000-0005-0000-0000-00009D000000}"/>
    <cellStyle name="강조색2 2 2" xfId="166" xr:uid="{00000000-0005-0000-0000-00009E000000}"/>
    <cellStyle name="강조색2 3" xfId="167" xr:uid="{00000000-0005-0000-0000-00009F000000}"/>
    <cellStyle name="강조색3 2" xfId="168" xr:uid="{00000000-0005-0000-0000-0000A0000000}"/>
    <cellStyle name="강조색3 2 2" xfId="169" xr:uid="{00000000-0005-0000-0000-0000A1000000}"/>
    <cellStyle name="강조색3 3" xfId="170" xr:uid="{00000000-0005-0000-0000-0000A2000000}"/>
    <cellStyle name="강조색4 2" xfId="171" xr:uid="{00000000-0005-0000-0000-0000A3000000}"/>
    <cellStyle name="강조색4 2 2" xfId="172" xr:uid="{00000000-0005-0000-0000-0000A4000000}"/>
    <cellStyle name="강조색4 3" xfId="173" xr:uid="{00000000-0005-0000-0000-0000A5000000}"/>
    <cellStyle name="강조색5 2" xfId="174" xr:uid="{00000000-0005-0000-0000-0000A6000000}"/>
    <cellStyle name="강조색5 2 2" xfId="175" xr:uid="{00000000-0005-0000-0000-0000A7000000}"/>
    <cellStyle name="강조색5 3" xfId="176" xr:uid="{00000000-0005-0000-0000-0000A8000000}"/>
    <cellStyle name="강조색6 2" xfId="177" xr:uid="{00000000-0005-0000-0000-0000A9000000}"/>
    <cellStyle name="강조색6 2 2" xfId="178" xr:uid="{00000000-0005-0000-0000-0000AA000000}"/>
    <cellStyle name="강조색6 3" xfId="179" xr:uid="{00000000-0005-0000-0000-0000AB000000}"/>
    <cellStyle name="경고문 2" xfId="180" xr:uid="{00000000-0005-0000-0000-0000AC000000}"/>
    <cellStyle name="경고문 2 2" xfId="181" xr:uid="{00000000-0005-0000-0000-0000AD000000}"/>
    <cellStyle name="경고문 3" xfId="182" xr:uid="{00000000-0005-0000-0000-0000AE000000}"/>
    <cellStyle name="계산 2" xfId="183" xr:uid="{00000000-0005-0000-0000-0000AF000000}"/>
    <cellStyle name="계산 2 2" xfId="184" xr:uid="{00000000-0005-0000-0000-0000B0000000}"/>
    <cellStyle name="계산 3" xfId="185" xr:uid="{00000000-0005-0000-0000-0000B1000000}"/>
    <cellStyle name="고정소숫점" xfId="186" xr:uid="{00000000-0005-0000-0000-0000B2000000}"/>
    <cellStyle name="고정출력1" xfId="187" xr:uid="{00000000-0005-0000-0000-0000B3000000}"/>
    <cellStyle name="고정출력2" xfId="188" xr:uid="{00000000-0005-0000-0000-0000B4000000}"/>
    <cellStyle name="나쁨 2" xfId="189" xr:uid="{00000000-0005-0000-0000-0000B5000000}"/>
    <cellStyle name="나쁨 2 2" xfId="190" xr:uid="{00000000-0005-0000-0000-0000B6000000}"/>
    <cellStyle name="나쁨 3" xfId="191" xr:uid="{00000000-0005-0000-0000-0000B7000000}"/>
    <cellStyle name="날짜" xfId="192" xr:uid="{00000000-0005-0000-0000-0000B8000000}"/>
    <cellStyle name="달러" xfId="193" xr:uid="{00000000-0005-0000-0000-0000B9000000}"/>
    <cellStyle name="뒤에 오는 하이퍼링크_Book1" xfId="194" xr:uid="{00000000-0005-0000-0000-0000BA000000}"/>
    <cellStyle name="똿뗦먛귟 [0.00]_PRODUCT DETAIL Q1" xfId="195" xr:uid="{00000000-0005-0000-0000-0000BB000000}"/>
    <cellStyle name="똿뗦먛귟_PRODUCT DETAIL Q1" xfId="196" xr:uid="{00000000-0005-0000-0000-0000BC000000}"/>
    <cellStyle name="메모 2" xfId="197" xr:uid="{00000000-0005-0000-0000-0000BD000000}"/>
    <cellStyle name="메모 2 2" xfId="198" xr:uid="{00000000-0005-0000-0000-0000BE000000}"/>
    <cellStyle name="메모 3" xfId="199" xr:uid="{00000000-0005-0000-0000-0000BF000000}"/>
    <cellStyle name="메모 4" xfId="200" xr:uid="{00000000-0005-0000-0000-0000C0000000}"/>
    <cellStyle name="믅됞 [0.00]_PRODUCT DETAIL Q1" xfId="201" xr:uid="{00000000-0005-0000-0000-0000C1000000}"/>
    <cellStyle name="믅됞_PRODUCT DETAIL Q1" xfId="202" xr:uid="{00000000-0005-0000-0000-0000C2000000}"/>
    <cellStyle name="바탕글" xfId="203" xr:uid="{00000000-0005-0000-0000-0000C3000000}"/>
    <cellStyle name="백분율 2" xfId="204" xr:uid="{00000000-0005-0000-0000-0000C4000000}"/>
    <cellStyle name="보통 2" xfId="205" xr:uid="{00000000-0005-0000-0000-0000C5000000}"/>
    <cellStyle name="보통 2 2" xfId="206" xr:uid="{00000000-0005-0000-0000-0000C6000000}"/>
    <cellStyle name="보통 3" xfId="207" xr:uid="{00000000-0005-0000-0000-0000C7000000}"/>
    <cellStyle name="본문" xfId="208" xr:uid="{00000000-0005-0000-0000-0000C8000000}"/>
    <cellStyle name="부제목" xfId="209" xr:uid="{00000000-0005-0000-0000-0000C9000000}"/>
    <cellStyle name="뷭?_BOOKSHIP" xfId="210" xr:uid="{00000000-0005-0000-0000-0000CA000000}"/>
    <cellStyle name="설명 텍스트 2" xfId="211" xr:uid="{00000000-0005-0000-0000-0000CB000000}"/>
    <cellStyle name="설명 텍스트 2 2" xfId="212" xr:uid="{00000000-0005-0000-0000-0000CC000000}"/>
    <cellStyle name="설명 텍스트 3" xfId="213" xr:uid="{00000000-0005-0000-0000-0000CD000000}"/>
    <cellStyle name="셀 확인 2" xfId="214" xr:uid="{00000000-0005-0000-0000-0000CE000000}"/>
    <cellStyle name="셀 확인 2 2" xfId="215" xr:uid="{00000000-0005-0000-0000-0000CF000000}"/>
    <cellStyle name="셀 확인 3" xfId="216" xr:uid="{00000000-0005-0000-0000-0000D0000000}"/>
    <cellStyle name="숫자(R)" xfId="217" xr:uid="{00000000-0005-0000-0000-0000D1000000}"/>
    <cellStyle name="쉼표 [0]" xfId="382" builtinId="6"/>
    <cellStyle name="쉼표 [0] 10" xfId="219" xr:uid="{00000000-0005-0000-0000-0000D3000000}"/>
    <cellStyle name="쉼표 [0] 10 2" xfId="385" xr:uid="{00000000-0005-0000-0000-0000D3000000}"/>
    <cellStyle name="쉼표 [0] 10 2 2" xfId="502" xr:uid="{00000000-0005-0000-0000-0000D4000000}"/>
    <cellStyle name="쉼표 [0] 10 3" xfId="448" xr:uid="{00000000-0005-0000-0000-0000D3000000}"/>
    <cellStyle name="쉼표 [0] 10 3 2" xfId="565" xr:uid="{00000000-0005-0000-0000-0000D5000000}"/>
    <cellStyle name="쉼표 [0] 10 4" xfId="476" xr:uid="{00000000-0005-0000-0000-0000D3000000}"/>
    <cellStyle name="쉼표 [0] 11" xfId="218" xr:uid="{00000000-0005-0000-0000-0000D4000000}"/>
    <cellStyle name="쉼표 [0] 11 2" xfId="384" xr:uid="{00000000-0005-0000-0000-0000D4000000}"/>
    <cellStyle name="쉼표 [0] 11 2 2" xfId="501" xr:uid="{00000000-0005-0000-0000-0000D7000000}"/>
    <cellStyle name="쉼표 [0] 11 3" xfId="447" xr:uid="{00000000-0005-0000-0000-0000D4000000}"/>
    <cellStyle name="쉼표 [0] 11 3 2" xfId="564" xr:uid="{00000000-0005-0000-0000-0000D8000000}"/>
    <cellStyle name="쉼표 [0] 11 4" xfId="475" xr:uid="{00000000-0005-0000-0000-0000D6000000}"/>
    <cellStyle name="쉼표 [0] 12" xfId="408" xr:uid="{00000000-0005-0000-0000-0000AC010000}"/>
    <cellStyle name="쉼표 [0] 12 2" xfId="525" xr:uid="{00000000-0005-0000-0000-0000D9000000}"/>
    <cellStyle name="쉼표 [0] 13" xfId="444" xr:uid="{00000000-0005-0000-0000-0000E9010000}"/>
    <cellStyle name="쉼표 [0] 13 2" xfId="561" xr:uid="{00000000-0005-0000-0000-0000DA000000}"/>
    <cellStyle name="쉼표 [0] 14" xfId="471" xr:uid="{00000000-0005-0000-0000-0000EB010000}"/>
    <cellStyle name="쉼표 [0] 14 2" xfId="588" xr:uid="{00000000-0005-0000-0000-0000DB000000}"/>
    <cellStyle name="쉼표 [0] 15" xfId="499" xr:uid="{00000000-0005-0000-0000-000007020000}"/>
    <cellStyle name="쉼표 [0] 2" xfId="1" xr:uid="{00000000-0005-0000-0000-0000D5000000}"/>
    <cellStyle name="쉼표 [0] 2 2" xfId="221" xr:uid="{00000000-0005-0000-0000-0000D6000000}"/>
    <cellStyle name="쉼표 [0] 2 2 2" xfId="387" xr:uid="{00000000-0005-0000-0000-0000D6000000}"/>
    <cellStyle name="쉼표 [0] 2 2 2 2" xfId="504" xr:uid="{00000000-0005-0000-0000-0000DE000000}"/>
    <cellStyle name="쉼표 [0] 2 2 3" xfId="450" xr:uid="{00000000-0005-0000-0000-0000D6000000}"/>
    <cellStyle name="쉼표 [0] 2 2 3 2" xfId="567" xr:uid="{00000000-0005-0000-0000-0000DF000000}"/>
    <cellStyle name="쉼표 [0] 2 2 4" xfId="478" xr:uid="{00000000-0005-0000-0000-0000DD000000}"/>
    <cellStyle name="쉼표 [0] 2 3" xfId="222" xr:uid="{00000000-0005-0000-0000-0000D7000000}"/>
    <cellStyle name="쉼표 [0] 2 4" xfId="220" xr:uid="{00000000-0005-0000-0000-0000D8000000}"/>
    <cellStyle name="쉼표 [0] 2 4 2" xfId="386" xr:uid="{00000000-0005-0000-0000-0000D8000000}"/>
    <cellStyle name="쉼표 [0] 2 4 2 2" xfId="503" xr:uid="{00000000-0005-0000-0000-0000E2000000}"/>
    <cellStyle name="쉼표 [0] 2 4 3" xfId="445" xr:uid="{00000000-0005-0000-0000-000001000000}"/>
    <cellStyle name="쉼표 [0] 2 4 3 2" xfId="562" xr:uid="{00000000-0005-0000-0000-0000E3000000}"/>
    <cellStyle name="쉼표 [0] 2 4 4" xfId="449" xr:uid="{00000000-0005-0000-0000-0000D8000000}"/>
    <cellStyle name="쉼표 [0] 2 4 4 2" xfId="566" xr:uid="{00000000-0005-0000-0000-0000E4000000}"/>
    <cellStyle name="쉼표 [0] 2 4 5" xfId="477" xr:uid="{00000000-0005-0000-0000-0000E1000000}"/>
    <cellStyle name="쉼표 [0] 2 5" xfId="383" xr:uid="{00000000-0005-0000-0000-0000D5000000}"/>
    <cellStyle name="쉼표 [0] 2 5 2" xfId="500" xr:uid="{00000000-0005-0000-0000-0000E5000000}"/>
    <cellStyle name="쉼표 [0] 2 6" xfId="446" xr:uid="{00000000-0005-0000-0000-0000D5000000}"/>
    <cellStyle name="쉼표 [0] 2 6 2" xfId="563" xr:uid="{00000000-0005-0000-0000-0000E6000000}"/>
    <cellStyle name="쉼표 [0] 2 7" xfId="474" xr:uid="{00000000-0005-0000-0000-0000DC000000}"/>
    <cellStyle name="쉼표 [0] 28" xfId="223" xr:uid="{00000000-0005-0000-0000-0000D9000000}"/>
    <cellStyle name="쉼표 [0] 28 2" xfId="388" xr:uid="{00000000-0005-0000-0000-0000D9000000}"/>
    <cellStyle name="쉼표 [0] 28 2 2" xfId="505" xr:uid="{00000000-0005-0000-0000-0000E8000000}"/>
    <cellStyle name="쉼표 [0] 28 3" xfId="451" xr:uid="{00000000-0005-0000-0000-0000D9000000}"/>
    <cellStyle name="쉼표 [0] 28 3 2" xfId="568" xr:uid="{00000000-0005-0000-0000-0000E9000000}"/>
    <cellStyle name="쉼표 [0] 28 4" xfId="479" xr:uid="{00000000-0005-0000-0000-0000E7000000}"/>
    <cellStyle name="쉼표 [0] 3" xfId="224" xr:uid="{00000000-0005-0000-0000-0000DA000000}"/>
    <cellStyle name="쉼표 [0] 3 2" xfId="389" xr:uid="{00000000-0005-0000-0000-0000DA000000}"/>
    <cellStyle name="쉼표 [0] 3 2 2" xfId="506" xr:uid="{00000000-0005-0000-0000-0000EB000000}"/>
    <cellStyle name="쉼표 [0] 3 3" xfId="452" xr:uid="{00000000-0005-0000-0000-0000DA000000}"/>
    <cellStyle name="쉼표 [0] 3 3 2" xfId="569" xr:uid="{00000000-0005-0000-0000-0000EC000000}"/>
    <cellStyle name="쉼표 [0] 3 4" xfId="480" xr:uid="{00000000-0005-0000-0000-0000EA000000}"/>
    <cellStyle name="쉼표 [0] 4" xfId="225" xr:uid="{00000000-0005-0000-0000-0000DB000000}"/>
    <cellStyle name="쉼표 [0] 4 2" xfId="390" xr:uid="{00000000-0005-0000-0000-0000DB000000}"/>
    <cellStyle name="쉼표 [0] 4 2 2" xfId="507" xr:uid="{00000000-0005-0000-0000-0000EE000000}"/>
    <cellStyle name="쉼표 [0] 4 3" xfId="453" xr:uid="{00000000-0005-0000-0000-0000DB000000}"/>
    <cellStyle name="쉼표 [0] 4 3 2" xfId="570" xr:uid="{00000000-0005-0000-0000-0000EF000000}"/>
    <cellStyle name="쉼표 [0] 4 4" xfId="481" xr:uid="{00000000-0005-0000-0000-0000ED000000}"/>
    <cellStyle name="쉼표 [0] 5" xfId="226" xr:uid="{00000000-0005-0000-0000-0000DC000000}"/>
    <cellStyle name="쉼표 [0] 5 2" xfId="391" xr:uid="{00000000-0005-0000-0000-0000DC000000}"/>
    <cellStyle name="쉼표 [0] 5 2 2" xfId="508" xr:uid="{00000000-0005-0000-0000-0000F1000000}"/>
    <cellStyle name="쉼표 [0] 5 3" xfId="454" xr:uid="{00000000-0005-0000-0000-0000DC000000}"/>
    <cellStyle name="쉼표 [0] 5 3 2" xfId="571" xr:uid="{00000000-0005-0000-0000-0000F2000000}"/>
    <cellStyle name="쉼표 [0] 5 4" xfId="482" xr:uid="{00000000-0005-0000-0000-0000F0000000}"/>
    <cellStyle name="쉼표 [0] 51" xfId="227" xr:uid="{00000000-0005-0000-0000-0000DD000000}"/>
    <cellStyle name="쉼표 [0] 51 2" xfId="392" xr:uid="{00000000-0005-0000-0000-0000DD000000}"/>
    <cellStyle name="쉼표 [0] 51 2 2" xfId="509" xr:uid="{00000000-0005-0000-0000-0000F4000000}"/>
    <cellStyle name="쉼표 [0] 51 3" xfId="455" xr:uid="{00000000-0005-0000-0000-0000DD000000}"/>
    <cellStyle name="쉼표 [0] 51 3 2" xfId="572" xr:uid="{00000000-0005-0000-0000-0000F5000000}"/>
    <cellStyle name="쉼표 [0] 51 4" xfId="483" xr:uid="{00000000-0005-0000-0000-0000F3000000}"/>
    <cellStyle name="쉼표 [0] 6" xfId="228" xr:uid="{00000000-0005-0000-0000-0000DE000000}"/>
    <cellStyle name="쉼표 [0] 6 2" xfId="393" xr:uid="{00000000-0005-0000-0000-0000DE000000}"/>
    <cellStyle name="쉼표 [0] 6 2 2" xfId="510" xr:uid="{00000000-0005-0000-0000-0000F7000000}"/>
    <cellStyle name="쉼표 [0] 6 3" xfId="456" xr:uid="{00000000-0005-0000-0000-0000DE000000}"/>
    <cellStyle name="쉼표 [0] 6 3 2" xfId="573" xr:uid="{00000000-0005-0000-0000-0000F8000000}"/>
    <cellStyle name="쉼표 [0] 6 4" xfId="484" xr:uid="{00000000-0005-0000-0000-0000F6000000}"/>
    <cellStyle name="쉼표 [0] 7" xfId="229" xr:uid="{00000000-0005-0000-0000-0000DF000000}"/>
    <cellStyle name="쉼표 [0] 7 2" xfId="394" xr:uid="{00000000-0005-0000-0000-0000DF000000}"/>
    <cellStyle name="쉼표 [0] 7 2 2" xfId="511" xr:uid="{00000000-0005-0000-0000-0000FA000000}"/>
    <cellStyle name="쉼표 [0] 7 3" xfId="457" xr:uid="{00000000-0005-0000-0000-0000DF000000}"/>
    <cellStyle name="쉼표 [0] 7 3 2" xfId="574" xr:uid="{00000000-0005-0000-0000-0000FB000000}"/>
    <cellStyle name="쉼표 [0] 7 4" xfId="485" xr:uid="{00000000-0005-0000-0000-0000F9000000}"/>
    <cellStyle name="쉼표 [0] 75" xfId="230" xr:uid="{00000000-0005-0000-0000-0000E0000000}"/>
    <cellStyle name="쉼표 [0] 75 2" xfId="395" xr:uid="{00000000-0005-0000-0000-0000E0000000}"/>
    <cellStyle name="쉼표 [0] 75 2 2" xfId="512" xr:uid="{00000000-0005-0000-0000-0000FD000000}"/>
    <cellStyle name="쉼표 [0] 75 3" xfId="458" xr:uid="{00000000-0005-0000-0000-0000E0000000}"/>
    <cellStyle name="쉼표 [0] 75 3 2" xfId="575" xr:uid="{00000000-0005-0000-0000-0000FE000000}"/>
    <cellStyle name="쉼표 [0] 75 4" xfId="486" xr:uid="{00000000-0005-0000-0000-0000FC000000}"/>
    <cellStyle name="쉼표 [0] 76" xfId="231" xr:uid="{00000000-0005-0000-0000-0000E1000000}"/>
    <cellStyle name="쉼표 [0] 76 2" xfId="396" xr:uid="{00000000-0005-0000-0000-0000E1000000}"/>
    <cellStyle name="쉼표 [0] 76 2 2" xfId="513" xr:uid="{00000000-0005-0000-0000-000000010000}"/>
    <cellStyle name="쉼표 [0] 76 3" xfId="459" xr:uid="{00000000-0005-0000-0000-0000E1000000}"/>
    <cellStyle name="쉼표 [0] 76 3 2" xfId="576" xr:uid="{00000000-0005-0000-0000-000001010000}"/>
    <cellStyle name="쉼표 [0] 76 4" xfId="487" xr:uid="{00000000-0005-0000-0000-0000FF000000}"/>
    <cellStyle name="쉼표 [0] 78" xfId="232" xr:uid="{00000000-0005-0000-0000-0000E2000000}"/>
    <cellStyle name="쉼표 [0] 78 2" xfId="397" xr:uid="{00000000-0005-0000-0000-0000E2000000}"/>
    <cellStyle name="쉼표 [0] 78 2 2" xfId="514" xr:uid="{00000000-0005-0000-0000-000003010000}"/>
    <cellStyle name="쉼표 [0] 78 3" xfId="460" xr:uid="{00000000-0005-0000-0000-0000E2000000}"/>
    <cellStyle name="쉼표 [0] 78 3 2" xfId="577" xr:uid="{00000000-0005-0000-0000-000004010000}"/>
    <cellStyle name="쉼표 [0] 78 4" xfId="488" xr:uid="{00000000-0005-0000-0000-000002010000}"/>
    <cellStyle name="쉼표 [0] 79" xfId="233" xr:uid="{00000000-0005-0000-0000-0000E3000000}"/>
    <cellStyle name="쉼표 [0] 79 2" xfId="398" xr:uid="{00000000-0005-0000-0000-0000E3000000}"/>
    <cellStyle name="쉼표 [0] 79 2 2" xfId="515" xr:uid="{00000000-0005-0000-0000-000006010000}"/>
    <cellStyle name="쉼표 [0] 79 3" xfId="461" xr:uid="{00000000-0005-0000-0000-0000E3000000}"/>
    <cellStyle name="쉼표 [0] 79 3 2" xfId="578" xr:uid="{00000000-0005-0000-0000-000007010000}"/>
    <cellStyle name="쉼표 [0] 79 4" xfId="489" xr:uid="{00000000-0005-0000-0000-000005010000}"/>
    <cellStyle name="쉼표 [0] 8" xfId="234" xr:uid="{00000000-0005-0000-0000-0000E4000000}"/>
    <cellStyle name="쉼표 [0] 8 2" xfId="399" xr:uid="{00000000-0005-0000-0000-0000E4000000}"/>
    <cellStyle name="쉼표 [0] 8 2 2" xfId="516" xr:uid="{00000000-0005-0000-0000-000009010000}"/>
    <cellStyle name="쉼표 [0] 8 3" xfId="462" xr:uid="{00000000-0005-0000-0000-0000E4000000}"/>
    <cellStyle name="쉼표 [0] 8 3 2" xfId="579" xr:uid="{00000000-0005-0000-0000-00000A010000}"/>
    <cellStyle name="쉼표 [0] 8 4" xfId="490" xr:uid="{00000000-0005-0000-0000-000008010000}"/>
    <cellStyle name="쉼표 [0] 80" xfId="235" xr:uid="{00000000-0005-0000-0000-0000E5000000}"/>
    <cellStyle name="쉼표 [0] 80 2" xfId="400" xr:uid="{00000000-0005-0000-0000-0000E5000000}"/>
    <cellStyle name="쉼표 [0] 80 2 2" xfId="517" xr:uid="{00000000-0005-0000-0000-00000C010000}"/>
    <cellStyle name="쉼표 [0] 80 3" xfId="463" xr:uid="{00000000-0005-0000-0000-0000E5000000}"/>
    <cellStyle name="쉼표 [0] 80 3 2" xfId="580" xr:uid="{00000000-0005-0000-0000-00000D010000}"/>
    <cellStyle name="쉼표 [0] 80 4" xfId="491" xr:uid="{00000000-0005-0000-0000-00000B010000}"/>
    <cellStyle name="쉼표 [0] 81" xfId="236" xr:uid="{00000000-0005-0000-0000-0000E6000000}"/>
    <cellStyle name="쉼표 [0] 81 2" xfId="401" xr:uid="{00000000-0005-0000-0000-0000E6000000}"/>
    <cellStyle name="쉼표 [0] 81 2 2" xfId="518" xr:uid="{00000000-0005-0000-0000-00000F010000}"/>
    <cellStyle name="쉼표 [0] 81 3" xfId="464" xr:uid="{00000000-0005-0000-0000-0000E6000000}"/>
    <cellStyle name="쉼표 [0] 81 3 2" xfId="581" xr:uid="{00000000-0005-0000-0000-000010010000}"/>
    <cellStyle name="쉼표 [0] 81 4" xfId="492" xr:uid="{00000000-0005-0000-0000-00000E010000}"/>
    <cellStyle name="쉼표 [0] 82" xfId="237" xr:uid="{00000000-0005-0000-0000-0000E7000000}"/>
    <cellStyle name="쉼표 [0] 82 2" xfId="402" xr:uid="{00000000-0005-0000-0000-0000E7000000}"/>
    <cellStyle name="쉼표 [0] 82 2 2" xfId="519" xr:uid="{00000000-0005-0000-0000-000012010000}"/>
    <cellStyle name="쉼표 [0] 82 3" xfId="465" xr:uid="{00000000-0005-0000-0000-0000E7000000}"/>
    <cellStyle name="쉼표 [0] 82 3 2" xfId="582" xr:uid="{00000000-0005-0000-0000-000013010000}"/>
    <cellStyle name="쉼표 [0] 82 4" xfId="493" xr:uid="{00000000-0005-0000-0000-000011010000}"/>
    <cellStyle name="쉼표 [0] 84" xfId="238" xr:uid="{00000000-0005-0000-0000-0000E8000000}"/>
    <cellStyle name="쉼표 [0] 84 2" xfId="403" xr:uid="{00000000-0005-0000-0000-0000E8000000}"/>
    <cellStyle name="쉼표 [0] 84 2 2" xfId="520" xr:uid="{00000000-0005-0000-0000-000015010000}"/>
    <cellStyle name="쉼표 [0] 84 3" xfId="466" xr:uid="{00000000-0005-0000-0000-0000E8000000}"/>
    <cellStyle name="쉼표 [0] 84 3 2" xfId="583" xr:uid="{00000000-0005-0000-0000-000016010000}"/>
    <cellStyle name="쉼표 [0] 84 4" xfId="494" xr:uid="{00000000-0005-0000-0000-000014010000}"/>
    <cellStyle name="쉼표 [0] 85" xfId="239" xr:uid="{00000000-0005-0000-0000-0000E9000000}"/>
    <cellStyle name="쉼표 [0] 85 2" xfId="404" xr:uid="{00000000-0005-0000-0000-0000E9000000}"/>
    <cellStyle name="쉼표 [0] 85 2 2" xfId="521" xr:uid="{00000000-0005-0000-0000-000018010000}"/>
    <cellStyle name="쉼표 [0] 85 3" xfId="467" xr:uid="{00000000-0005-0000-0000-0000E9000000}"/>
    <cellStyle name="쉼표 [0] 85 3 2" xfId="584" xr:uid="{00000000-0005-0000-0000-000019010000}"/>
    <cellStyle name="쉼표 [0] 85 4" xfId="495" xr:uid="{00000000-0005-0000-0000-000017010000}"/>
    <cellStyle name="쉼표 [0] 9" xfId="240" xr:uid="{00000000-0005-0000-0000-0000EA000000}"/>
    <cellStyle name="쉼표 [0] 9 2" xfId="405" xr:uid="{00000000-0005-0000-0000-0000EA000000}"/>
    <cellStyle name="쉼표 [0] 9 2 2" xfId="522" xr:uid="{00000000-0005-0000-0000-00001B010000}"/>
    <cellStyle name="쉼표 [0] 9 3" xfId="468" xr:uid="{00000000-0005-0000-0000-0000EA000000}"/>
    <cellStyle name="쉼표 [0] 9 3 2" xfId="585" xr:uid="{00000000-0005-0000-0000-00001C010000}"/>
    <cellStyle name="쉼표 [0] 9 4" xfId="496" xr:uid="{00000000-0005-0000-0000-00001A010000}"/>
    <cellStyle name="스타일 1" xfId="241" xr:uid="{00000000-0005-0000-0000-0000EB000000}"/>
    <cellStyle name="스타일 1 2" xfId="242" xr:uid="{00000000-0005-0000-0000-0000EC000000}"/>
    <cellStyle name="연결된 셀 2" xfId="243" xr:uid="{00000000-0005-0000-0000-0000ED000000}"/>
    <cellStyle name="연결된 셀 2 2" xfId="244" xr:uid="{00000000-0005-0000-0000-0000EE000000}"/>
    <cellStyle name="연결된 셀 3" xfId="245" xr:uid="{00000000-0005-0000-0000-0000EF000000}"/>
    <cellStyle name="요약 2" xfId="246" xr:uid="{00000000-0005-0000-0000-0000F0000000}"/>
    <cellStyle name="요약 2 2" xfId="247" xr:uid="{00000000-0005-0000-0000-0000F1000000}"/>
    <cellStyle name="요약 3" xfId="248" xr:uid="{00000000-0005-0000-0000-0000F2000000}"/>
    <cellStyle name="입력 2" xfId="249" xr:uid="{00000000-0005-0000-0000-0000F3000000}"/>
    <cellStyle name="입력 2 2" xfId="250" xr:uid="{00000000-0005-0000-0000-0000F4000000}"/>
    <cellStyle name="입력 3" xfId="251" xr:uid="{00000000-0005-0000-0000-0000F5000000}"/>
    <cellStyle name="자리수" xfId="252" xr:uid="{00000000-0005-0000-0000-0000F6000000}"/>
    <cellStyle name="자리수0" xfId="253" xr:uid="{00000000-0005-0000-0000-0000F7000000}"/>
    <cellStyle name="작은제목" xfId="254" xr:uid="{00000000-0005-0000-0000-0000F8000000}"/>
    <cellStyle name="제목 1 2" xfId="255" xr:uid="{00000000-0005-0000-0000-0000F9000000}"/>
    <cellStyle name="제목 1 2 2" xfId="256" xr:uid="{00000000-0005-0000-0000-0000FA000000}"/>
    <cellStyle name="제목 1 3" xfId="257" xr:uid="{00000000-0005-0000-0000-0000FB000000}"/>
    <cellStyle name="제목 2 2" xfId="258" xr:uid="{00000000-0005-0000-0000-0000FC000000}"/>
    <cellStyle name="제목 2 2 2" xfId="259" xr:uid="{00000000-0005-0000-0000-0000FD000000}"/>
    <cellStyle name="제목 2 3" xfId="260" xr:uid="{00000000-0005-0000-0000-0000FE000000}"/>
    <cellStyle name="제목 3 2" xfId="261" xr:uid="{00000000-0005-0000-0000-0000FF000000}"/>
    <cellStyle name="제목 3 2 2" xfId="262" xr:uid="{00000000-0005-0000-0000-000000010000}"/>
    <cellStyle name="제목 3 3" xfId="263" xr:uid="{00000000-0005-0000-0000-000001010000}"/>
    <cellStyle name="제목 4 2" xfId="264" xr:uid="{00000000-0005-0000-0000-000002010000}"/>
    <cellStyle name="제목 4 2 2" xfId="265" xr:uid="{00000000-0005-0000-0000-000003010000}"/>
    <cellStyle name="제목 4 3" xfId="266" xr:uid="{00000000-0005-0000-0000-000004010000}"/>
    <cellStyle name="제목 5" xfId="267" xr:uid="{00000000-0005-0000-0000-000005010000}"/>
    <cellStyle name="제목 5 2" xfId="268" xr:uid="{00000000-0005-0000-0000-000006010000}"/>
    <cellStyle name="제목 6" xfId="269" xr:uid="{00000000-0005-0000-0000-000007010000}"/>
    <cellStyle name="좋음 2" xfId="270" xr:uid="{00000000-0005-0000-0000-000008010000}"/>
    <cellStyle name="좋음 2 2" xfId="271" xr:uid="{00000000-0005-0000-0000-000009010000}"/>
    <cellStyle name="좋음 3" xfId="272" xr:uid="{00000000-0005-0000-0000-00000A010000}"/>
    <cellStyle name="출력 2" xfId="273" xr:uid="{00000000-0005-0000-0000-00000B010000}"/>
    <cellStyle name="출력 2 2" xfId="274" xr:uid="{00000000-0005-0000-0000-00000C010000}"/>
    <cellStyle name="출력 3" xfId="275" xr:uid="{00000000-0005-0000-0000-00000D010000}"/>
    <cellStyle name="콤마 [0]" xfId="276" xr:uid="{00000000-0005-0000-0000-00000E010000}"/>
    <cellStyle name="콤마 [0] 2" xfId="406" xr:uid="{00000000-0005-0000-0000-00000E010000}"/>
    <cellStyle name="콤마 [0] 2 2" xfId="523" xr:uid="{00000000-0005-0000-0000-000041010000}"/>
    <cellStyle name="콤마 [0] 3" xfId="469" xr:uid="{00000000-0005-0000-0000-00000E010000}"/>
    <cellStyle name="콤마 [0] 3 2" xfId="586" xr:uid="{00000000-0005-0000-0000-000042010000}"/>
    <cellStyle name="콤마 [0] 4" xfId="497" xr:uid="{00000000-0005-0000-0000-000040010000}"/>
    <cellStyle name="콤마 [0]_해안선및도서" xfId="2" xr:uid="{00000000-0005-0000-0000-00000F010000}"/>
    <cellStyle name="콤마_  종  합  " xfId="277" xr:uid="{00000000-0005-0000-0000-000010010000}"/>
    <cellStyle name="큰제목" xfId="278" xr:uid="{00000000-0005-0000-0000-000011010000}"/>
    <cellStyle name="큰제목 2" xfId="279" xr:uid="{00000000-0005-0000-0000-000012010000}"/>
    <cellStyle name="통화 [0] 2" xfId="280" xr:uid="{00000000-0005-0000-0000-000013010000}"/>
    <cellStyle name="통화 [0] 2 2" xfId="407" xr:uid="{00000000-0005-0000-0000-000013010000}"/>
    <cellStyle name="통화 [0] 2 2 2" xfId="524" xr:uid="{00000000-0005-0000-0000-000048010000}"/>
    <cellStyle name="통화 [0] 2 3" xfId="470" xr:uid="{00000000-0005-0000-0000-000013010000}"/>
    <cellStyle name="통화 [0] 2 3 2" xfId="587" xr:uid="{00000000-0005-0000-0000-000049010000}"/>
    <cellStyle name="통화 [0] 2 4" xfId="498" xr:uid="{00000000-0005-0000-0000-000047010000}"/>
    <cellStyle name="퍼센트" xfId="281" xr:uid="{00000000-0005-0000-0000-000014010000}"/>
    <cellStyle name="표준" xfId="0" builtinId="0"/>
    <cellStyle name="표준 10" xfId="3" xr:uid="{00000000-0005-0000-0000-000016010000}"/>
    <cellStyle name="표준 10 2" xfId="282" xr:uid="{00000000-0005-0000-0000-000017010000}"/>
    <cellStyle name="표준 100" xfId="283" xr:uid="{00000000-0005-0000-0000-000018010000}"/>
    <cellStyle name="표준 101" xfId="284" xr:uid="{00000000-0005-0000-0000-000019010000}"/>
    <cellStyle name="표준 102" xfId="285" xr:uid="{00000000-0005-0000-0000-00001A010000}"/>
    <cellStyle name="표준 103" xfId="286" xr:uid="{00000000-0005-0000-0000-00001B010000}"/>
    <cellStyle name="표준 104" xfId="473" xr:uid="{24731872-4E5E-400A-AECB-A542CD12BCEF}"/>
    <cellStyle name="표준 109" xfId="287" xr:uid="{00000000-0005-0000-0000-00001C010000}"/>
    <cellStyle name="표준 11" xfId="288" xr:uid="{00000000-0005-0000-0000-00001D010000}"/>
    <cellStyle name="표준 11 2" xfId="289" xr:uid="{00000000-0005-0000-0000-00001E010000}"/>
    <cellStyle name="표준 110" xfId="290" xr:uid="{00000000-0005-0000-0000-00001F010000}"/>
    <cellStyle name="표준 111" xfId="291" xr:uid="{00000000-0005-0000-0000-000020010000}"/>
    <cellStyle name="표준 12" xfId="292" xr:uid="{00000000-0005-0000-0000-000021010000}"/>
    <cellStyle name="표준 13" xfId="293" xr:uid="{00000000-0005-0000-0000-000022010000}"/>
    <cellStyle name="표준 14" xfId="294" xr:uid="{00000000-0005-0000-0000-000023010000}"/>
    <cellStyle name="표준 15" xfId="295" xr:uid="{00000000-0005-0000-0000-000024010000}"/>
    <cellStyle name="표준 16" xfId="296" xr:uid="{00000000-0005-0000-0000-000025010000}"/>
    <cellStyle name="표준 168" xfId="297" xr:uid="{00000000-0005-0000-0000-000026010000}"/>
    <cellStyle name="표준 169" xfId="298" xr:uid="{00000000-0005-0000-0000-000027010000}"/>
    <cellStyle name="표준 17" xfId="299" xr:uid="{00000000-0005-0000-0000-000028010000}"/>
    <cellStyle name="표준 170" xfId="300" xr:uid="{00000000-0005-0000-0000-000029010000}"/>
    <cellStyle name="표준 171" xfId="301" xr:uid="{00000000-0005-0000-0000-00002A010000}"/>
    <cellStyle name="표준 172" xfId="302" xr:uid="{00000000-0005-0000-0000-00002B010000}"/>
    <cellStyle name="표준 173" xfId="303" xr:uid="{00000000-0005-0000-0000-00002C010000}"/>
    <cellStyle name="표준 175" xfId="304" xr:uid="{00000000-0005-0000-0000-00002D010000}"/>
    <cellStyle name="표준 176" xfId="305" xr:uid="{00000000-0005-0000-0000-00002E010000}"/>
    <cellStyle name="표준 177" xfId="306" xr:uid="{00000000-0005-0000-0000-00002F010000}"/>
    <cellStyle name="표준 178" xfId="307" xr:uid="{00000000-0005-0000-0000-000030010000}"/>
    <cellStyle name="표준 179" xfId="308" xr:uid="{00000000-0005-0000-0000-000031010000}"/>
    <cellStyle name="표준 18" xfId="309" xr:uid="{00000000-0005-0000-0000-000032010000}"/>
    <cellStyle name="표준 180" xfId="310" xr:uid="{00000000-0005-0000-0000-000033010000}"/>
    <cellStyle name="표준 181" xfId="311" xr:uid="{00000000-0005-0000-0000-000034010000}"/>
    <cellStyle name="표준 182" xfId="312" xr:uid="{00000000-0005-0000-0000-000035010000}"/>
    <cellStyle name="표준 183" xfId="313" xr:uid="{00000000-0005-0000-0000-000036010000}"/>
    <cellStyle name="표준 19" xfId="314" xr:uid="{00000000-0005-0000-0000-000037010000}"/>
    <cellStyle name="표준 2" xfId="4" xr:uid="{00000000-0005-0000-0000-000038010000}"/>
    <cellStyle name="표준 2 2" xfId="315" xr:uid="{00000000-0005-0000-0000-000039010000}"/>
    <cellStyle name="표준 2 3" xfId="316" xr:uid="{00000000-0005-0000-0000-00003A010000}"/>
    <cellStyle name="표준 2 4" xfId="317" xr:uid="{00000000-0005-0000-0000-00003B010000}"/>
    <cellStyle name="표준 2 5" xfId="318" xr:uid="{00000000-0005-0000-0000-00003C010000}"/>
    <cellStyle name="표준 2_(붙임2) 시정통계 활용도 의견조사표" xfId="319" xr:uid="{00000000-0005-0000-0000-00003D010000}"/>
    <cellStyle name="표준 20" xfId="320" xr:uid="{00000000-0005-0000-0000-00003E010000}"/>
    <cellStyle name="표준 21" xfId="321" xr:uid="{00000000-0005-0000-0000-00003F010000}"/>
    <cellStyle name="표준 22" xfId="322" xr:uid="{00000000-0005-0000-0000-000040010000}"/>
    <cellStyle name="표준 23" xfId="323" xr:uid="{00000000-0005-0000-0000-000041010000}"/>
    <cellStyle name="표준 24" xfId="324" xr:uid="{00000000-0005-0000-0000-000042010000}"/>
    <cellStyle name="표준 25" xfId="325" xr:uid="{00000000-0005-0000-0000-000043010000}"/>
    <cellStyle name="표준 26" xfId="326" xr:uid="{00000000-0005-0000-0000-000044010000}"/>
    <cellStyle name="표준 27" xfId="327" xr:uid="{00000000-0005-0000-0000-000045010000}"/>
    <cellStyle name="표준 28" xfId="328" xr:uid="{00000000-0005-0000-0000-000046010000}"/>
    <cellStyle name="표준 29" xfId="329" xr:uid="{00000000-0005-0000-0000-000047010000}"/>
    <cellStyle name="표준 3" xfId="330" xr:uid="{00000000-0005-0000-0000-000048010000}"/>
    <cellStyle name="표준 3 2" xfId="331" xr:uid="{00000000-0005-0000-0000-000049010000}"/>
    <cellStyle name="표준 3 3" xfId="332" xr:uid="{00000000-0005-0000-0000-00004A010000}"/>
    <cellStyle name="표준 3 4" xfId="333" xr:uid="{00000000-0005-0000-0000-00004B010000}"/>
    <cellStyle name="표준 30" xfId="334" xr:uid="{00000000-0005-0000-0000-00004C010000}"/>
    <cellStyle name="표준 31" xfId="335" xr:uid="{00000000-0005-0000-0000-00004D010000}"/>
    <cellStyle name="표준 32" xfId="336" xr:uid="{00000000-0005-0000-0000-00004E010000}"/>
    <cellStyle name="표준 33" xfId="337" xr:uid="{00000000-0005-0000-0000-00004F010000}"/>
    <cellStyle name="표준 34" xfId="338" xr:uid="{00000000-0005-0000-0000-000050010000}"/>
    <cellStyle name="표준 35" xfId="339" xr:uid="{00000000-0005-0000-0000-000051010000}"/>
    <cellStyle name="표준 36" xfId="340" xr:uid="{00000000-0005-0000-0000-000052010000}"/>
    <cellStyle name="표준 37" xfId="341" xr:uid="{00000000-0005-0000-0000-000053010000}"/>
    <cellStyle name="표준 38" xfId="342" xr:uid="{00000000-0005-0000-0000-000054010000}"/>
    <cellStyle name="표준 39" xfId="343" xr:uid="{00000000-0005-0000-0000-000055010000}"/>
    <cellStyle name="표준 4" xfId="344" xr:uid="{00000000-0005-0000-0000-000056010000}"/>
    <cellStyle name="표준 40" xfId="345" xr:uid="{00000000-0005-0000-0000-000057010000}"/>
    <cellStyle name="표준 41" xfId="346" xr:uid="{00000000-0005-0000-0000-000058010000}"/>
    <cellStyle name="표준 42" xfId="347" xr:uid="{00000000-0005-0000-0000-000059010000}"/>
    <cellStyle name="표준 43" xfId="348" xr:uid="{00000000-0005-0000-0000-00005A010000}"/>
    <cellStyle name="표준 44" xfId="349" xr:uid="{00000000-0005-0000-0000-00005B010000}"/>
    <cellStyle name="표준 45" xfId="350" xr:uid="{00000000-0005-0000-0000-00005C010000}"/>
    <cellStyle name="표준 46" xfId="351" xr:uid="{00000000-0005-0000-0000-00005D010000}"/>
    <cellStyle name="표준 46 2" xfId="381" xr:uid="{00000000-0005-0000-0000-00005E010000}"/>
    <cellStyle name="표준 47" xfId="352" xr:uid="{00000000-0005-0000-0000-00005F010000}"/>
    <cellStyle name="표준 48" xfId="353" xr:uid="{00000000-0005-0000-0000-000060010000}"/>
    <cellStyle name="표준 49" xfId="409" xr:uid="{00000000-0005-0000-0000-000061010000}"/>
    <cellStyle name="표준 49 2" xfId="526" xr:uid="{00000000-0005-0000-0000-000097010000}"/>
    <cellStyle name="표준 5" xfId="354" xr:uid="{00000000-0005-0000-0000-000061010000}"/>
    <cellStyle name="표준 50" xfId="410" xr:uid="{00000000-0005-0000-0000-000063010000}"/>
    <cellStyle name="표준 50 2" xfId="527" xr:uid="{00000000-0005-0000-0000-000099010000}"/>
    <cellStyle name="표준 51" xfId="411" xr:uid="{00000000-0005-0000-0000-000064010000}"/>
    <cellStyle name="표준 51 2" xfId="528" xr:uid="{00000000-0005-0000-0000-00009A010000}"/>
    <cellStyle name="표준 52" xfId="412" xr:uid="{00000000-0005-0000-0000-000065010000}"/>
    <cellStyle name="표준 52 2" xfId="529" xr:uid="{00000000-0005-0000-0000-00009B010000}"/>
    <cellStyle name="표준 53" xfId="413" xr:uid="{00000000-0005-0000-0000-000066010000}"/>
    <cellStyle name="표준 53 2" xfId="530" xr:uid="{00000000-0005-0000-0000-00009C010000}"/>
    <cellStyle name="표준 54" xfId="414" xr:uid="{00000000-0005-0000-0000-000067010000}"/>
    <cellStyle name="표준 54 2" xfId="531" xr:uid="{00000000-0005-0000-0000-00009D010000}"/>
    <cellStyle name="표준 55" xfId="415" xr:uid="{00000000-0005-0000-0000-000068010000}"/>
    <cellStyle name="표준 55 2" xfId="532" xr:uid="{00000000-0005-0000-0000-00009E010000}"/>
    <cellStyle name="표준 56" xfId="416" xr:uid="{00000000-0005-0000-0000-000069010000}"/>
    <cellStyle name="표준 56 2" xfId="533" xr:uid="{00000000-0005-0000-0000-00009F010000}"/>
    <cellStyle name="표준 57" xfId="417" xr:uid="{00000000-0005-0000-0000-00006A010000}"/>
    <cellStyle name="표준 57 2" xfId="534" xr:uid="{00000000-0005-0000-0000-0000A0010000}"/>
    <cellStyle name="표준 58" xfId="418" xr:uid="{00000000-0005-0000-0000-00006B010000}"/>
    <cellStyle name="표준 58 2" xfId="535" xr:uid="{00000000-0005-0000-0000-0000A1010000}"/>
    <cellStyle name="표준 59" xfId="419" xr:uid="{00000000-0005-0000-0000-00006C010000}"/>
    <cellStyle name="표준 59 2" xfId="536" xr:uid="{00000000-0005-0000-0000-0000A2010000}"/>
    <cellStyle name="표준 6" xfId="355" xr:uid="{00000000-0005-0000-0000-000062010000}"/>
    <cellStyle name="표준 6 2" xfId="356" xr:uid="{00000000-0005-0000-0000-000063010000}"/>
    <cellStyle name="표준 6 3" xfId="357" xr:uid="{00000000-0005-0000-0000-000064010000}"/>
    <cellStyle name="표준 6 4" xfId="358" xr:uid="{00000000-0005-0000-0000-000065010000}"/>
    <cellStyle name="표준 6 5" xfId="359" xr:uid="{00000000-0005-0000-0000-000066010000}"/>
    <cellStyle name="표준 60" xfId="420" xr:uid="{00000000-0005-0000-0000-000072010000}"/>
    <cellStyle name="표준 60 2" xfId="537" xr:uid="{00000000-0005-0000-0000-0000A8010000}"/>
    <cellStyle name="표준 61" xfId="421" xr:uid="{00000000-0005-0000-0000-000073010000}"/>
    <cellStyle name="표준 61 2" xfId="538" xr:uid="{00000000-0005-0000-0000-0000A9010000}"/>
    <cellStyle name="표준 62" xfId="422" xr:uid="{00000000-0005-0000-0000-000074010000}"/>
    <cellStyle name="표준 62 2" xfId="539" xr:uid="{00000000-0005-0000-0000-0000AA010000}"/>
    <cellStyle name="표준 63" xfId="423" xr:uid="{00000000-0005-0000-0000-000075010000}"/>
    <cellStyle name="표준 63 2" xfId="540" xr:uid="{00000000-0005-0000-0000-0000AB010000}"/>
    <cellStyle name="표준 64" xfId="424" xr:uid="{00000000-0005-0000-0000-000076010000}"/>
    <cellStyle name="표준 64 2" xfId="541" xr:uid="{00000000-0005-0000-0000-0000AC010000}"/>
    <cellStyle name="표준 65" xfId="425" xr:uid="{00000000-0005-0000-0000-000077010000}"/>
    <cellStyle name="표준 65 2" xfId="542" xr:uid="{00000000-0005-0000-0000-0000AD010000}"/>
    <cellStyle name="표준 66" xfId="426" xr:uid="{00000000-0005-0000-0000-000078010000}"/>
    <cellStyle name="표준 66 2" xfId="543" xr:uid="{00000000-0005-0000-0000-0000AE010000}"/>
    <cellStyle name="표준 67" xfId="427" xr:uid="{00000000-0005-0000-0000-000079010000}"/>
    <cellStyle name="표준 67 2" xfId="544" xr:uid="{00000000-0005-0000-0000-0000AF010000}"/>
    <cellStyle name="표준 68" xfId="428" xr:uid="{00000000-0005-0000-0000-00007A010000}"/>
    <cellStyle name="표준 68 2" xfId="545" xr:uid="{00000000-0005-0000-0000-0000B0010000}"/>
    <cellStyle name="표준 69" xfId="429" xr:uid="{00000000-0005-0000-0000-00007B010000}"/>
    <cellStyle name="표준 69 2" xfId="546" xr:uid="{00000000-0005-0000-0000-0000B1010000}"/>
    <cellStyle name="표준 7" xfId="360" xr:uid="{00000000-0005-0000-0000-000067010000}"/>
    <cellStyle name="표준 70" xfId="430" xr:uid="{00000000-0005-0000-0000-00007D010000}"/>
    <cellStyle name="표준 70 2" xfId="547" xr:uid="{00000000-0005-0000-0000-0000B3010000}"/>
    <cellStyle name="표준 71" xfId="431" xr:uid="{00000000-0005-0000-0000-00007E010000}"/>
    <cellStyle name="표준 71 2" xfId="548" xr:uid="{00000000-0005-0000-0000-0000B4010000}"/>
    <cellStyle name="표준 72" xfId="432" xr:uid="{00000000-0005-0000-0000-00007F010000}"/>
    <cellStyle name="표준 72 2" xfId="549" xr:uid="{00000000-0005-0000-0000-0000B5010000}"/>
    <cellStyle name="표준 73" xfId="433" xr:uid="{00000000-0005-0000-0000-000080010000}"/>
    <cellStyle name="표준 73 2" xfId="550" xr:uid="{00000000-0005-0000-0000-0000B6010000}"/>
    <cellStyle name="표준 74" xfId="434" xr:uid="{00000000-0005-0000-0000-000081010000}"/>
    <cellStyle name="표준 74 2" xfId="551" xr:uid="{00000000-0005-0000-0000-0000B7010000}"/>
    <cellStyle name="표준 75" xfId="435" xr:uid="{00000000-0005-0000-0000-000082010000}"/>
    <cellStyle name="표준 75 2" xfId="552" xr:uid="{00000000-0005-0000-0000-0000B8010000}"/>
    <cellStyle name="표준 76" xfId="436" xr:uid="{00000000-0005-0000-0000-000083010000}"/>
    <cellStyle name="표준 76 2" xfId="553" xr:uid="{00000000-0005-0000-0000-0000B9010000}"/>
    <cellStyle name="표준 77" xfId="437" xr:uid="{00000000-0005-0000-0000-000084010000}"/>
    <cellStyle name="표준 77 2" xfId="554" xr:uid="{00000000-0005-0000-0000-0000BA010000}"/>
    <cellStyle name="표준 78" xfId="438" xr:uid="{00000000-0005-0000-0000-000085010000}"/>
    <cellStyle name="표준 78 2" xfId="555" xr:uid="{00000000-0005-0000-0000-0000BB010000}"/>
    <cellStyle name="표준 79" xfId="361" xr:uid="{00000000-0005-0000-0000-000068010000}"/>
    <cellStyle name="표준 8" xfId="362" xr:uid="{00000000-0005-0000-0000-000069010000}"/>
    <cellStyle name="표준 80" xfId="363" xr:uid="{00000000-0005-0000-0000-00006A010000}"/>
    <cellStyle name="표준 81" xfId="439" xr:uid="{00000000-0005-0000-0000-000089010000}"/>
    <cellStyle name="표준 81 2" xfId="556" xr:uid="{00000000-0005-0000-0000-0000BF010000}"/>
    <cellStyle name="표준 82" xfId="440" xr:uid="{00000000-0005-0000-0000-00008A010000}"/>
    <cellStyle name="표준 82 2" xfId="557" xr:uid="{00000000-0005-0000-0000-0000C0010000}"/>
    <cellStyle name="표준 83" xfId="441" xr:uid="{00000000-0005-0000-0000-00008B010000}"/>
    <cellStyle name="표준 83 2" xfId="558" xr:uid="{00000000-0005-0000-0000-0000C1010000}"/>
    <cellStyle name="표준 84" xfId="442" xr:uid="{00000000-0005-0000-0000-00008C010000}"/>
    <cellStyle name="표준 84 2" xfId="559" xr:uid="{00000000-0005-0000-0000-0000C2010000}"/>
    <cellStyle name="표준 85" xfId="443" xr:uid="{00000000-0005-0000-0000-00008D010000}"/>
    <cellStyle name="표준 85 2" xfId="560" xr:uid="{00000000-0005-0000-0000-0000C3010000}"/>
    <cellStyle name="표준 87" xfId="364" xr:uid="{00000000-0005-0000-0000-00006B010000}"/>
    <cellStyle name="표준 88" xfId="365" xr:uid="{00000000-0005-0000-0000-00006C010000}"/>
    <cellStyle name="표준 89" xfId="366" xr:uid="{00000000-0005-0000-0000-00006D010000}"/>
    <cellStyle name="표준 9" xfId="367" xr:uid="{00000000-0005-0000-0000-00006E010000}"/>
    <cellStyle name="표준 90" xfId="368" xr:uid="{00000000-0005-0000-0000-00006F010000}"/>
    <cellStyle name="표준 91" xfId="369" xr:uid="{00000000-0005-0000-0000-000070010000}"/>
    <cellStyle name="표준 92" xfId="370" xr:uid="{00000000-0005-0000-0000-000071010000}"/>
    <cellStyle name="표준 93" xfId="472" xr:uid="{A8322BDE-CCEA-433B-ADA0-BBEE955BF870}"/>
    <cellStyle name="표준 94" xfId="371" xr:uid="{00000000-0005-0000-0000-000072010000}"/>
    <cellStyle name="표준 95" xfId="372" xr:uid="{00000000-0005-0000-0000-000073010000}"/>
    <cellStyle name="표준 96" xfId="373" xr:uid="{00000000-0005-0000-0000-000074010000}"/>
    <cellStyle name="표준 97" xfId="374" xr:uid="{00000000-0005-0000-0000-000075010000}"/>
    <cellStyle name="표준 98" xfId="375" xr:uid="{00000000-0005-0000-0000-000076010000}"/>
    <cellStyle name="표준 99" xfId="376" xr:uid="{00000000-0005-0000-0000-000077010000}"/>
    <cellStyle name="표준_08 전기가스수도" xfId="5" xr:uid="{00000000-0005-0000-0000-000078010000}"/>
    <cellStyle name="표준_08 전기가스수도(1)" xfId="6" xr:uid="{00000000-0005-0000-0000-000079010000}"/>
    <cellStyle name="표준_표준화 서식(1)" xfId="7" xr:uid="{00000000-0005-0000-0000-00007A010000}"/>
    <cellStyle name="하이퍼링크 2" xfId="377" xr:uid="{00000000-0005-0000-0000-00007B010000}"/>
    <cellStyle name="합산" xfId="378" xr:uid="{00000000-0005-0000-0000-00007C010000}"/>
    <cellStyle name="화폐기호" xfId="379" xr:uid="{00000000-0005-0000-0000-00007D010000}"/>
    <cellStyle name="화폐기호0" xfId="380" xr:uid="{00000000-0005-0000-0000-00007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view="pageBreakPreview" zoomScaleNormal="100" zoomScaleSheetLayoutView="100" workbookViewId="0">
      <selection activeCell="F14" sqref="F14"/>
    </sheetView>
  </sheetViews>
  <sheetFormatPr defaultColWidth="8.88671875" defaultRowHeight="13.5"/>
  <cols>
    <col min="1" max="1" width="8.77734375" style="7" customWidth="1"/>
    <col min="2" max="2" width="12.88671875" style="7" customWidth="1"/>
    <col min="3" max="3" width="14.44140625" style="32" customWidth="1"/>
    <col min="4" max="4" width="12.88671875" style="7" customWidth="1"/>
    <col min="5" max="5" width="14.44140625" style="32" customWidth="1"/>
    <col min="6" max="6" width="12.88671875" style="7" customWidth="1"/>
    <col min="7" max="7" width="14.44140625" style="32" customWidth="1"/>
    <col min="8" max="8" width="12.88671875" style="7" customWidth="1"/>
    <col min="9" max="9" width="14.44140625" style="32" customWidth="1"/>
    <col min="10" max="10" width="8.88671875" style="7"/>
    <col min="11" max="11" width="14.44140625" style="32" customWidth="1"/>
    <col min="12" max="12" width="8.88671875" style="7"/>
    <col min="13" max="13" width="14.44140625" style="32" customWidth="1"/>
    <col min="14" max="14" width="8.88671875" style="7"/>
    <col min="15" max="15" width="14.44140625" style="32" customWidth="1"/>
    <col min="16" max="16" width="9.6640625" style="7" customWidth="1"/>
    <col min="17" max="17" width="14.44140625" style="32" customWidth="1"/>
    <col min="18" max="16384" width="8.88671875" style="7"/>
  </cols>
  <sheetData>
    <row r="1" spans="1:18" s="53" customFormat="1" ht="11.25">
      <c r="A1" s="53" t="s">
        <v>192</v>
      </c>
      <c r="C1" s="139"/>
      <c r="E1" s="139"/>
      <c r="G1" s="139"/>
      <c r="I1" s="139"/>
      <c r="K1" s="139"/>
      <c r="M1" s="139"/>
      <c r="O1" s="139"/>
      <c r="Q1" s="139"/>
    </row>
    <row r="2" spans="1:18" s="12" customFormat="1" ht="30" customHeight="1">
      <c r="A2" s="249" t="s">
        <v>187</v>
      </c>
      <c r="B2" s="249"/>
      <c r="C2" s="249"/>
      <c r="D2" s="249"/>
      <c r="E2" s="249"/>
      <c r="F2" s="249"/>
      <c r="G2" s="249"/>
      <c r="H2" s="249"/>
      <c r="I2" s="249"/>
      <c r="J2" s="11"/>
      <c r="K2" s="34"/>
      <c r="M2" s="34"/>
      <c r="O2" s="34"/>
      <c r="Q2" s="34"/>
    </row>
    <row r="3" spans="1:18" s="13" customFormat="1" ht="15" customHeight="1">
      <c r="A3" s="250" t="s">
        <v>0</v>
      </c>
      <c r="B3" s="250"/>
      <c r="C3" s="250"/>
      <c r="D3" s="250"/>
      <c r="E3" s="251"/>
      <c r="G3" s="33"/>
      <c r="H3" s="22"/>
      <c r="I3" s="38" t="s">
        <v>1</v>
      </c>
      <c r="J3" s="14"/>
      <c r="K3" s="35"/>
      <c r="M3" s="35"/>
      <c r="O3" s="35"/>
      <c r="Q3" s="38" t="s">
        <v>1</v>
      </c>
    </row>
    <row r="4" spans="1:18" ht="20.100000000000001" customHeight="1">
      <c r="A4" s="252" t="s">
        <v>126</v>
      </c>
      <c r="B4" s="254" t="s">
        <v>65</v>
      </c>
      <c r="C4" s="258"/>
      <c r="D4" s="256" t="s">
        <v>37</v>
      </c>
      <c r="E4" s="258"/>
      <c r="F4" s="256" t="s">
        <v>67</v>
      </c>
      <c r="G4" s="258"/>
      <c r="H4" s="256" t="s">
        <v>216</v>
      </c>
      <c r="I4" s="258"/>
      <c r="J4" s="261" t="s">
        <v>68</v>
      </c>
      <c r="K4" s="262"/>
      <c r="L4" s="16"/>
      <c r="M4" s="36"/>
      <c r="N4" s="16"/>
      <c r="O4" s="36"/>
      <c r="P4" s="16"/>
      <c r="Q4" s="39"/>
    </row>
    <row r="5" spans="1:18" ht="20.100000000000001" customHeight="1">
      <c r="A5" s="252"/>
      <c r="B5" s="254"/>
      <c r="C5" s="259"/>
      <c r="D5" s="256"/>
      <c r="E5" s="259"/>
      <c r="F5" s="256"/>
      <c r="G5" s="259"/>
      <c r="H5" s="256"/>
      <c r="I5" s="259"/>
      <c r="J5" s="263"/>
      <c r="K5" s="264"/>
      <c r="L5" s="261" t="s">
        <v>57</v>
      </c>
      <c r="M5" s="37"/>
      <c r="N5" s="261" t="s">
        <v>69</v>
      </c>
      <c r="O5" s="37"/>
      <c r="P5" s="261" t="s">
        <v>70</v>
      </c>
      <c r="Q5" s="37"/>
    </row>
    <row r="6" spans="1:18" ht="35.25" customHeight="1" thickBot="1">
      <c r="A6" s="253"/>
      <c r="B6" s="255"/>
      <c r="C6" s="40" t="s">
        <v>66</v>
      </c>
      <c r="D6" s="257"/>
      <c r="E6" s="40" t="s">
        <v>66</v>
      </c>
      <c r="F6" s="257"/>
      <c r="G6" s="40" t="s">
        <v>66</v>
      </c>
      <c r="H6" s="257"/>
      <c r="I6" s="40" t="s">
        <v>66</v>
      </c>
      <c r="J6" s="41"/>
      <c r="K6" s="40" t="s">
        <v>66</v>
      </c>
      <c r="L6" s="265"/>
      <c r="M6" s="40" t="s">
        <v>66</v>
      </c>
      <c r="N6" s="265"/>
      <c r="O6" s="40" t="s">
        <v>66</v>
      </c>
      <c r="P6" s="265"/>
      <c r="Q6" s="40" t="s">
        <v>66</v>
      </c>
    </row>
    <row r="7" spans="1:18" ht="17.100000000000001" customHeight="1" thickTop="1">
      <c r="A7" s="42">
        <v>2020</v>
      </c>
      <c r="B7" s="30">
        <f>D7+F7+H7+J7+L7+N7+P7</f>
        <v>1994371</v>
      </c>
      <c r="C7" s="47">
        <v>100</v>
      </c>
      <c r="D7" s="30">
        <v>167603</v>
      </c>
      <c r="E7" s="48">
        <v>12.857240391571139</v>
      </c>
      <c r="F7" s="30">
        <v>79362</v>
      </c>
      <c r="G7" s="48">
        <v>6.0880551777466323</v>
      </c>
      <c r="H7" s="30">
        <v>365802</v>
      </c>
      <c r="I7" s="48">
        <v>28.061575566770919</v>
      </c>
      <c r="J7" s="30">
        <v>690802</v>
      </c>
      <c r="K7" s="31">
        <v>52.993128863911309</v>
      </c>
      <c r="L7" s="30">
        <v>230206</v>
      </c>
      <c r="M7" s="31">
        <v>17.659671256373848</v>
      </c>
      <c r="N7" s="30">
        <v>11417</v>
      </c>
      <c r="O7" s="31">
        <v>0.87582628921062089</v>
      </c>
      <c r="P7" s="30">
        <v>449179</v>
      </c>
      <c r="Q7" s="43">
        <v>34.45763131832684</v>
      </c>
      <c r="R7" s="28"/>
    </row>
    <row r="8" spans="1:18" ht="17.100000000000001" customHeight="1">
      <c r="A8" s="42">
        <v>2021</v>
      </c>
      <c r="B8" s="30">
        <v>1373048</v>
      </c>
      <c r="C8" s="47">
        <v>100</v>
      </c>
      <c r="D8" s="30">
        <v>177316</v>
      </c>
      <c r="E8" s="48">
        <v>12.914042335009409</v>
      </c>
      <c r="F8" s="30">
        <v>86283</v>
      </c>
      <c r="G8" s="48">
        <v>6.2840483362562702</v>
      </c>
      <c r="H8" s="30">
        <v>387929</v>
      </c>
      <c r="I8" s="48">
        <v>28.253127348788968</v>
      </c>
      <c r="J8" s="30">
        <v>721520</v>
      </c>
      <c r="K8" s="31">
        <v>52.548781979945346</v>
      </c>
      <c r="L8" s="30">
        <v>245924</v>
      </c>
      <c r="M8" s="31">
        <v>17.910808653448388</v>
      </c>
      <c r="N8" s="30">
        <v>11135</v>
      </c>
      <c r="O8" s="31">
        <v>0.81096946355844812</v>
      </c>
      <c r="P8" s="30">
        <v>464461</v>
      </c>
      <c r="Q8" s="43">
        <v>33.827003862938518</v>
      </c>
      <c r="R8" s="28"/>
    </row>
    <row r="9" spans="1:18" s="1" customFormat="1" ht="17.100000000000001" customHeight="1">
      <c r="A9" s="42">
        <v>2022</v>
      </c>
      <c r="B9" s="30">
        <v>1402475</v>
      </c>
      <c r="C9" s="47">
        <v>100</v>
      </c>
      <c r="D9" s="30">
        <v>200905</v>
      </c>
      <c r="E9" s="48">
        <v>14.325032531774184</v>
      </c>
      <c r="F9" s="30">
        <v>133535</v>
      </c>
      <c r="G9" s="48">
        <v>9.5213818428135983</v>
      </c>
      <c r="H9" s="30">
        <v>334503</v>
      </c>
      <c r="I9" s="48">
        <v>23.850906433269756</v>
      </c>
      <c r="J9" s="30">
        <v>733532</v>
      </c>
      <c r="K9" s="31">
        <v>52.302679192142463</v>
      </c>
      <c r="L9" s="30">
        <v>299048</v>
      </c>
      <c r="M9" s="31">
        <v>21.322875630581649</v>
      </c>
      <c r="N9" s="30">
        <v>10280</v>
      </c>
      <c r="O9" s="31">
        <v>0.73298989286796556</v>
      </c>
      <c r="P9" s="30">
        <v>424204</v>
      </c>
      <c r="Q9" s="43">
        <v>30.246813668692845</v>
      </c>
      <c r="R9" s="99"/>
    </row>
    <row r="10" spans="1:18" s="1" customFormat="1" ht="17.100000000000001" customHeight="1">
      <c r="A10" s="42">
        <v>2023</v>
      </c>
      <c r="B10" s="30">
        <v>1396353</v>
      </c>
      <c r="C10" s="47">
        <v>100</v>
      </c>
      <c r="D10" s="30">
        <v>185266</v>
      </c>
      <c r="E10" s="31">
        <v>13.267838104537995</v>
      </c>
      <c r="F10" s="30">
        <v>89043</v>
      </c>
      <c r="G10" s="31">
        <v>6.3768564420871527</v>
      </c>
      <c r="H10" s="30">
        <v>408322</v>
      </c>
      <c r="I10" s="31">
        <v>29.242044561149989</v>
      </c>
      <c r="J10" s="30">
        <v>713722</v>
      </c>
      <c r="K10" s="31">
        <v>51.113260892224872</v>
      </c>
      <c r="L10" s="30">
        <v>253163</v>
      </c>
      <c r="M10" s="31">
        <v>18.130297340598283</v>
      </c>
      <c r="N10" s="30">
        <v>8354</v>
      </c>
      <c r="O10" s="31">
        <v>0.59825237086966654</v>
      </c>
      <c r="P10" s="30">
        <v>452205</v>
      </c>
      <c r="Q10" s="31">
        <v>32.384711180756923</v>
      </c>
      <c r="R10" s="99"/>
    </row>
    <row r="11" spans="1:18" s="53" customFormat="1" ht="17.100000000000001" customHeight="1">
      <c r="A11" s="44">
        <v>2024</v>
      </c>
      <c r="B11" s="176">
        <f>SUM(D11+F11+H11+J11)</f>
        <v>1414134.936</v>
      </c>
      <c r="C11" s="175">
        <f>E11+G11+I11+K11</f>
        <v>100</v>
      </c>
      <c r="D11" s="172">
        <f>SUM(D12:D23)</f>
        <v>196103.64500000002</v>
      </c>
      <c r="E11" s="179">
        <f>D11/B11*100</f>
        <v>13.867392708272645</v>
      </c>
      <c r="F11" s="172">
        <f>SUM(F12:F23)</f>
        <v>94115.655000000028</v>
      </c>
      <c r="G11" s="172">
        <f>F11/B11*100</f>
        <v>6.6553518058336145</v>
      </c>
      <c r="H11" s="172">
        <f t="shared" ref="H11:P11" si="0">SUM(H12:H23)</f>
        <v>417029.47399999999</v>
      </c>
      <c r="I11" s="179">
        <f>H11/B11*100</f>
        <v>29.490076468912012</v>
      </c>
      <c r="J11" s="172">
        <f t="shared" si="0"/>
        <v>706886.16200000001</v>
      </c>
      <c r="K11" s="179">
        <f>J11/B11*100</f>
        <v>49.987179016981727</v>
      </c>
      <c r="L11" s="172">
        <f t="shared" si="0"/>
        <v>266294.57799999998</v>
      </c>
      <c r="M11" s="179">
        <f>L11/B11*100</f>
        <v>18.830917136750518</v>
      </c>
      <c r="N11" s="172">
        <f t="shared" si="0"/>
        <v>7566.3540000000003</v>
      </c>
      <c r="O11" s="179">
        <f>N11/B11*100</f>
        <v>0.53505176962829804</v>
      </c>
      <c r="P11" s="172">
        <f t="shared" si="0"/>
        <v>433025.23</v>
      </c>
      <c r="Q11" s="179">
        <f>P11/B11*100</f>
        <v>30.62121011060291</v>
      </c>
      <c r="R11" s="127"/>
    </row>
    <row r="12" spans="1:18" s="1" customFormat="1" ht="17.100000000000001" customHeight="1">
      <c r="A12" s="42" t="s">
        <v>114</v>
      </c>
      <c r="B12" s="177">
        <f t="shared" ref="B12:B23" si="1">SUM(D12+F12+H12+J12)</f>
        <v>127684.905</v>
      </c>
      <c r="C12" s="229">
        <f t="shared" ref="C12:C23" si="2">E12+G12+I12+K12</f>
        <v>100</v>
      </c>
      <c r="D12" s="230">
        <v>16226.575000000001</v>
      </c>
      <c r="E12" s="231">
        <f t="shared" ref="E12:E23" si="3">D12/B12*100</f>
        <v>12.708295471575127</v>
      </c>
      <c r="F12" s="232">
        <v>9079.1860000000015</v>
      </c>
      <c r="G12" s="171">
        <f t="shared" ref="G12:G23" si="4">F12/B12*100</f>
        <v>7.1106181267080872</v>
      </c>
      <c r="H12" s="232">
        <v>38449.566999999995</v>
      </c>
      <c r="I12" s="231">
        <f t="shared" ref="I12:I23" si="5">H12/B12*100</f>
        <v>30.112852415874841</v>
      </c>
      <c r="J12" s="232">
        <v>63929.577000000005</v>
      </c>
      <c r="K12" s="231">
        <f t="shared" ref="K12:K23" si="6">J12/B12*100</f>
        <v>50.06823398584195</v>
      </c>
      <c r="L12" s="232">
        <v>26238.946</v>
      </c>
      <c r="M12" s="231">
        <f t="shared" ref="M12:M23" si="7">L12/B12*100</f>
        <v>20.549763497885674</v>
      </c>
      <c r="N12" s="232">
        <v>697.90499999999997</v>
      </c>
      <c r="O12" s="231">
        <f t="shared" ref="O12:O23" si="8">N12/B12*100</f>
        <v>0.54658379547684199</v>
      </c>
      <c r="P12" s="233">
        <v>36992.726000000002</v>
      </c>
      <c r="Q12" s="231">
        <f t="shared" ref="Q12:Q23" si="9">P12/B12*100</f>
        <v>28.97188669247943</v>
      </c>
      <c r="R12" s="99"/>
    </row>
    <row r="13" spans="1:18" s="1" customFormat="1" ht="17.100000000000001" customHeight="1">
      <c r="A13" s="42" t="s">
        <v>115</v>
      </c>
      <c r="B13" s="177">
        <f t="shared" si="1"/>
        <v>121867.171</v>
      </c>
      <c r="C13" s="229">
        <f t="shared" si="2"/>
        <v>100</v>
      </c>
      <c r="D13" s="230">
        <v>15762.12</v>
      </c>
      <c r="E13" s="231">
        <f t="shared" si="3"/>
        <v>12.933852382607618</v>
      </c>
      <c r="F13" s="232">
        <v>8110.5249999999996</v>
      </c>
      <c r="G13" s="171">
        <f t="shared" si="4"/>
        <v>6.6552172610948688</v>
      </c>
      <c r="H13" s="232">
        <v>36815.491000000002</v>
      </c>
      <c r="I13" s="231">
        <f t="shared" si="5"/>
        <v>30.20952295676085</v>
      </c>
      <c r="J13" s="232">
        <v>61179.035000000003</v>
      </c>
      <c r="K13" s="231">
        <f t="shared" si="6"/>
        <v>50.20140739953667</v>
      </c>
      <c r="L13" s="232">
        <v>25504.548999999999</v>
      </c>
      <c r="M13" s="231">
        <f t="shared" si="7"/>
        <v>20.928153817569129</v>
      </c>
      <c r="N13" s="232">
        <v>640.995</v>
      </c>
      <c r="O13" s="231">
        <f t="shared" si="8"/>
        <v>0.52597840315830413</v>
      </c>
      <c r="P13" s="233">
        <v>35033.491000000002</v>
      </c>
      <c r="Q13" s="231">
        <f t="shared" si="9"/>
        <v>28.747275178809229</v>
      </c>
      <c r="R13" s="99"/>
    </row>
    <row r="14" spans="1:18" s="1" customFormat="1" ht="17.100000000000001" customHeight="1">
      <c r="A14" s="42" t="s">
        <v>116</v>
      </c>
      <c r="B14" s="177">
        <f t="shared" si="1"/>
        <v>113753.019</v>
      </c>
      <c r="C14" s="229">
        <f t="shared" si="2"/>
        <v>99.999999999999986</v>
      </c>
      <c r="D14" s="230">
        <v>14542.099</v>
      </c>
      <c r="E14" s="231">
        <f t="shared" si="3"/>
        <v>12.783923563382524</v>
      </c>
      <c r="F14" s="232">
        <v>7975.558</v>
      </c>
      <c r="G14" s="171">
        <f t="shared" si="4"/>
        <v>7.0112934760878733</v>
      </c>
      <c r="H14" s="232">
        <v>33051.991000000002</v>
      </c>
      <c r="I14" s="231">
        <f t="shared" si="5"/>
        <v>29.0559242212288</v>
      </c>
      <c r="J14" s="232">
        <v>58183.370999999999</v>
      </c>
      <c r="K14" s="231">
        <f t="shared" si="6"/>
        <v>51.148858739300792</v>
      </c>
      <c r="L14" s="232">
        <v>22416.812000000002</v>
      </c>
      <c r="M14" s="231">
        <f t="shared" si="7"/>
        <v>19.706564447313703</v>
      </c>
      <c r="N14" s="232">
        <v>635.28300000000002</v>
      </c>
      <c r="O14" s="231">
        <f t="shared" si="8"/>
        <v>0.55847572713652549</v>
      </c>
      <c r="P14" s="233">
        <v>35131.275999999998</v>
      </c>
      <c r="Q14" s="231">
        <f t="shared" si="9"/>
        <v>30.883818564850575</v>
      </c>
      <c r="R14" s="99"/>
    </row>
    <row r="15" spans="1:18" s="1" customFormat="1" ht="17.100000000000001" customHeight="1">
      <c r="A15" s="42" t="s">
        <v>117</v>
      </c>
      <c r="B15" s="177">
        <f t="shared" si="1"/>
        <v>108292.09300000001</v>
      </c>
      <c r="C15" s="229">
        <f t="shared" si="2"/>
        <v>100</v>
      </c>
      <c r="D15" s="230">
        <v>14220.431</v>
      </c>
      <c r="E15" s="231">
        <f t="shared" si="3"/>
        <v>13.131550610994285</v>
      </c>
      <c r="F15" s="232">
        <v>7602.1670000000004</v>
      </c>
      <c r="G15" s="171">
        <f t="shared" si="4"/>
        <v>7.0200573184969279</v>
      </c>
      <c r="H15" s="232">
        <v>31171.775000000001</v>
      </c>
      <c r="I15" s="231">
        <f t="shared" si="5"/>
        <v>28.784903991097483</v>
      </c>
      <c r="J15" s="232">
        <v>55297.72</v>
      </c>
      <c r="K15" s="231">
        <f t="shared" si="6"/>
        <v>51.0634880794113</v>
      </c>
      <c r="L15" s="232">
        <v>18283.851999999999</v>
      </c>
      <c r="M15" s="231">
        <f t="shared" si="7"/>
        <v>16.883829182246942</v>
      </c>
      <c r="N15" s="232">
        <v>651.53599999999994</v>
      </c>
      <c r="O15" s="231">
        <f t="shared" si="8"/>
        <v>0.60164688108853892</v>
      </c>
      <c r="P15" s="233">
        <v>36362.332000000002</v>
      </c>
      <c r="Q15" s="231">
        <f t="shared" si="9"/>
        <v>33.578012016075817</v>
      </c>
      <c r="R15" s="99"/>
    </row>
    <row r="16" spans="1:18" s="1" customFormat="1" ht="17.100000000000001" customHeight="1">
      <c r="A16" s="42" t="s">
        <v>118</v>
      </c>
      <c r="B16" s="177">
        <f t="shared" si="1"/>
        <v>101853.41099999999</v>
      </c>
      <c r="C16" s="229">
        <f t="shared" si="2"/>
        <v>100.00000000000001</v>
      </c>
      <c r="D16" s="230">
        <v>13504.355</v>
      </c>
      <c r="E16" s="231">
        <f t="shared" si="3"/>
        <v>13.258618309798187</v>
      </c>
      <c r="F16" s="232">
        <v>6747.6730000000007</v>
      </c>
      <c r="G16" s="171">
        <f t="shared" si="4"/>
        <v>6.6248866225992185</v>
      </c>
      <c r="H16" s="232">
        <v>29440.365000000002</v>
      </c>
      <c r="I16" s="231">
        <f t="shared" si="5"/>
        <v>28.904643164086085</v>
      </c>
      <c r="J16" s="232">
        <v>52161.017999999996</v>
      </c>
      <c r="K16" s="231">
        <f t="shared" si="6"/>
        <v>51.211851903516518</v>
      </c>
      <c r="L16" s="232">
        <v>15394.147999999999</v>
      </c>
      <c r="M16" s="231">
        <f t="shared" si="7"/>
        <v>15.114023034535387</v>
      </c>
      <c r="N16" s="232">
        <v>590.09900000000005</v>
      </c>
      <c r="O16" s="231">
        <f t="shared" si="8"/>
        <v>0.57936105841364516</v>
      </c>
      <c r="P16" s="233">
        <v>36176.771000000001</v>
      </c>
      <c r="Q16" s="231">
        <f t="shared" si="9"/>
        <v>35.518467810567486</v>
      </c>
      <c r="R16" s="99"/>
    </row>
    <row r="17" spans="1:18" s="1" customFormat="1" ht="17.100000000000001" customHeight="1">
      <c r="A17" s="42" t="s">
        <v>119</v>
      </c>
      <c r="B17" s="177">
        <f t="shared" si="1"/>
        <v>109652.11499999999</v>
      </c>
      <c r="C17" s="229">
        <f t="shared" si="2"/>
        <v>100</v>
      </c>
      <c r="D17" s="230">
        <v>14104.834999999999</v>
      </c>
      <c r="E17" s="231">
        <f t="shared" si="3"/>
        <v>12.863258497111524</v>
      </c>
      <c r="F17" s="232">
        <v>6808.9250000000002</v>
      </c>
      <c r="G17" s="171">
        <f t="shared" si="4"/>
        <v>6.2095701482821379</v>
      </c>
      <c r="H17" s="232">
        <v>31874.495999999999</v>
      </c>
      <c r="I17" s="231">
        <f t="shared" si="5"/>
        <v>29.068747100774118</v>
      </c>
      <c r="J17" s="232">
        <v>56863.858999999997</v>
      </c>
      <c r="K17" s="231">
        <f t="shared" si="6"/>
        <v>51.858424253832226</v>
      </c>
      <c r="L17" s="232">
        <v>19810.118999999999</v>
      </c>
      <c r="M17" s="231">
        <f t="shared" si="7"/>
        <v>18.066335519383276</v>
      </c>
      <c r="N17" s="232">
        <v>662.66800000000001</v>
      </c>
      <c r="O17" s="231">
        <f t="shared" si="8"/>
        <v>0.60433672437599595</v>
      </c>
      <c r="P17" s="233">
        <v>36391.072</v>
      </c>
      <c r="Q17" s="231">
        <f t="shared" si="9"/>
        <v>33.187752010072948</v>
      </c>
      <c r="R17" s="99"/>
    </row>
    <row r="18" spans="1:18" s="1" customFormat="1" ht="17.100000000000001" customHeight="1">
      <c r="A18" s="42" t="s">
        <v>120</v>
      </c>
      <c r="B18" s="177">
        <f t="shared" si="1"/>
        <v>121106.25300000001</v>
      </c>
      <c r="C18" s="229">
        <f t="shared" si="2"/>
        <v>100</v>
      </c>
      <c r="D18" s="230">
        <v>17450.472000000002</v>
      </c>
      <c r="E18" s="231">
        <f t="shared" si="3"/>
        <v>14.409224600483675</v>
      </c>
      <c r="F18" s="232">
        <v>8076.9989999999998</v>
      </c>
      <c r="G18" s="171">
        <f t="shared" si="4"/>
        <v>6.6693492696863466</v>
      </c>
      <c r="H18" s="232">
        <v>35950.266000000003</v>
      </c>
      <c r="I18" s="231">
        <f t="shared" si="5"/>
        <v>29.684896617187885</v>
      </c>
      <c r="J18" s="232">
        <v>59628.516000000003</v>
      </c>
      <c r="K18" s="231">
        <f t="shared" si="6"/>
        <v>49.236529512642093</v>
      </c>
      <c r="L18" s="232">
        <v>19781.865000000002</v>
      </c>
      <c r="M18" s="231">
        <f t="shared" si="7"/>
        <v>16.334305215437556</v>
      </c>
      <c r="N18" s="232">
        <v>532.52099999999996</v>
      </c>
      <c r="O18" s="231">
        <f t="shared" si="8"/>
        <v>0.4397138767062671</v>
      </c>
      <c r="P18" s="233">
        <v>39314.129999999997</v>
      </c>
      <c r="Q18" s="231">
        <f t="shared" si="9"/>
        <v>32.462510420498262</v>
      </c>
      <c r="R18" s="99"/>
    </row>
    <row r="19" spans="1:18" s="1" customFormat="1" ht="17.100000000000001" customHeight="1">
      <c r="A19" s="42" t="s">
        <v>121</v>
      </c>
      <c r="B19" s="177">
        <f t="shared" si="1"/>
        <v>139118.89000000001</v>
      </c>
      <c r="C19" s="229">
        <f t="shared" si="2"/>
        <v>100</v>
      </c>
      <c r="D19" s="230">
        <v>23054.260999999999</v>
      </c>
      <c r="E19" s="231">
        <f t="shared" si="3"/>
        <v>16.571625176135317</v>
      </c>
      <c r="F19" s="232">
        <v>8336.764000000001</v>
      </c>
      <c r="G19" s="171">
        <f t="shared" si="4"/>
        <v>5.9925463752621946</v>
      </c>
      <c r="H19" s="232">
        <v>41034.111000000004</v>
      </c>
      <c r="I19" s="231">
        <f t="shared" si="5"/>
        <v>29.495714780358007</v>
      </c>
      <c r="J19" s="232">
        <v>66693.754000000001</v>
      </c>
      <c r="K19" s="231">
        <f t="shared" si="6"/>
        <v>47.940113668244472</v>
      </c>
      <c r="L19" s="232">
        <v>26322.449000000001</v>
      </c>
      <c r="M19" s="231">
        <f t="shared" si="7"/>
        <v>18.920830233766239</v>
      </c>
      <c r="N19" s="232">
        <v>564.476</v>
      </c>
      <c r="O19" s="231">
        <f t="shared" si="8"/>
        <v>0.40575079344005693</v>
      </c>
      <c r="P19" s="233">
        <v>39806.828999999998</v>
      </c>
      <c r="Q19" s="231">
        <f t="shared" si="9"/>
        <v>28.613532641038177</v>
      </c>
      <c r="R19" s="99"/>
    </row>
    <row r="20" spans="1:18" s="1" customFormat="1" ht="17.100000000000001" customHeight="1">
      <c r="A20" s="42" t="s">
        <v>122</v>
      </c>
      <c r="B20" s="177">
        <f t="shared" si="1"/>
        <v>135324.79200000002</v>
      </c>
      <c r="C20" s="229">
        <f t="shared" si="2"/>
        <v>99.999999999999986</v>
      </c>
      <c r="D20" s="230">
        <v>21757.34</v>
      </c>
      <c r="E20" s="231">
        <f t="shared" si="3"/>
        <v>16.077866943996483</v>
      </c>
      <c r="F20" s="232">
        <v>8698.4619999999995</v>
      </c>
      <c r="G20" s="171">
        <f t="shared" si="4"/>
        <v>6.4278406576083995</v>
      </c>
      <c r="H20" s="232">
        <v>40020.942000000003</v>
      </c>
      <c r="I20" s="231">
        <f t="shared" si="5"/>
        <v>29.573991142731625</v>
      </c>
      <c r="J20" s="232">
        <v>64848.047999999995</v>
      </c>
      <c r="K20" s="231">
        <f t="shared" si="6"/>
        <v>47.920301255663475</v>
      </c>
      <c r="L20" s="232">
        <v>26615.775000000001</v>
      </c>
      <c r="M20" s="231">
        <f t="shared" si="7"/>
        <v>19.668070134554501</v>
      </c>
      <c r="N20" s="232">
        <v>566.14499999999998</v>
      </c>
      <c r="O20" s="231">
        <f t="shared" si="8"/>
        <v>0.41836014793209503</v>
      </c>
      <c r="P20" s="233">
        <v>37666.127999999997</v>
      </c>
      <c r="Q20" s="231">
        <f t="shared" si="9"/>
        <v>27.833870973176882</v>
      </c>
      <c r="R20" s="99"/>
    </row>
    <row r="21" spans="1:18" s="1" customFormat="1" ht="17.100000000000001" customHeight="1">
      <c r="A21" s="42" t="s">
        <v>123</v>
      </c>
      <c r="B21" s="177">
        <f t="shared" si="1"/>
        <v>110471.128</v>
      </c>
      <c r="C21" s="229">
        <f t="shared" si="2"/>
        <v>100</v>
      </c>
      <c r="D21" s="230">
        <v>16079.848</v>
      </c>
      <c r="E21" s="231">
        <f t="shared" si="3"/>
        <v>14.555701830074552</v>
      </c>
      <c r="F21" s="232">
        <v>6904.8379999999997</v>
      </c>
      <c r="G21" s="171">
        <f t="shared" si="4"/>
        <v>6.2503552964535674</v>
      </c>
      <c r="H21" s="232">
        <v>33049.440000000002</v>
      </c>
      <c r="I21" s="231">
        <f t="shared" si="5"/>
        <v>29.916812291443247</v>
      </c>
      <c r="J21" s="232">
        <v>54437.002</v>
      </c>
      <c r="K21" s="231">
        <f t="shared" si="6"/>
        <v>49.27713058202864</v>
      </c>
      <c r="L21" s="232">
        <v>19798.510999999999</v>
      </c>
      <c r="M21" s="231">
        <f t="shared" si="7"/>
        <v>17.921887246412474</v>
      </c>
      <c r="N21" s="232">
        <v>583.88300000000004</v>
      </c>
      <c r="O21" s="231">
        <f t="shared" si="8"/>
        <v>0.52853900432699485</v>
      </c>
      <c r="P21" s="233">
        <v>34054.608</v>
      </c>
      <c r="Q21" s="231">
        <f t="shared" si="9"/>
        <v>30.826704331289168</v>
      </c>
      <c r="R21" s="99"/>
    </row>
    <row r="22" spans="1:18" s="1" customFormat="1" ht="17.100000000000001" customHeight="1">
      <c r="A22" s="42" t="s">
        <v>124</v>
      </c>
      <c r="B22" s="177">
        <f t="shared" si="1"/>
        <v>108499.686</v>
      </c>
      <c r="C22" s="229">
        <f t="shared" si="2"/>
        <v>100</v>
      </c>
      <c r="D22" s="230">
        <v>14241.544</v>
      </c>
      <c r="E22" s="231">
        <f t="shared" si="3"/>
        <v>13.125884991040435</v>
      </c>
      <c r="F22" s="232">
        <v>7078.7009999999991</v>
      </c>
      <c r="G22" s="171">
        <f t="shared" si="4"/>
        <v>6.5241672680969778</v>
      </c>
      <c r="H22" s="232">
        <v>31548.767</v>
      </c>
      <c r="I22" s="231">
        <f t="shared" si="5"/>
        <v>29.077288758236591</v>
      </c>
      <c r="J22" s="232">
        <v>55630.673999999999</v>
      </c>
      <c r="K22" s="231">
        <f t="shared" si="6"/>
        <v>51.272658982625998</v>
      </c>
      <c r="L22" s="232">
        <v>23152.217000000001</v>
      </c>
      <c r="M22" s="231">
        <f t="shared" si="7"/>
        <v>21.338510601772619</v>
      </c>
      <c r="N22" s="232">
        <v>684.27099999999996</v>
      </c>
      <c r="O22" s="231">
        <f t="shared" si="8"/>
        <v>0.63066634128323651</v>
      </c>
      <c r="P22" s="233">
        <v>31794.186000000002</v>
      </c>
      <c r="Q22" s="231">
        <f t="shared" si="9"/>
        <v>29.303482039570145</v>
      </c>
      <c r="R22" s="99"/>
    </row>
    <row r="23" spans="1:18" s="1" customFormat="1" ht="17.100000000000001" customHeight="1">
      <c r="A23" s="45" t="s">
        <v>125</v>
      </c>
      <c r="B23" s="178">
        <f t="shared" si="1"/>
        <v>116511.473</v>
      </c>
      <c r="C23" s="234">
        <f t="shared" si="2"/>
        <v>100</v>
      </c>
      <c r="D23" s="235">
        <v>15159.764999999999</v>
      </c>
      <c r="E23" s="236">
        <f t="shared" si="3"/>
        <v>13.011392448879262</v>
      </c>
      <c r="F23" s="237">
        <v>8695.857</v>
      </c>
      <c r="G23" s="173">
        <f t="shared" si="4"/>
        <v>7.4635199230551317</v>
      </c>
      <c r="H23" s="237">
        <v>34622.262999999999</v>
      </c>
      <c r="I23" s="236">
        <f t="shared" si="5"/>
        <v>29.7157542588102</v>
      </c>
      <c r="J23" s="237">
        <v>58033.587999999996</v>
      </c>
      <c r="K23" s="236">
        <f t="shared" si="6"/>
        <v>49.809333369255398</v>
      </c>
      <c r="L23" s="237">
        <v>22975.334999999999</v>
      </c>
      <c r="M23" s="236">
        <f t="shared" si="7"/>
        <v>19.71937561891437</v>
      </c>
      <c r="N23" s="237">
        <v>756.572</v>
      </c>
      <c r="O23" s="236">
        <f t="shared" si="8"/>
        <v>0.64935407691566993</v>
      </c>
      <c r="P23" s="237">
        <v>34301.680999999997</v>
      </c>
      <c r="Q23" s="236">
        <f t="shared" si="9"/>
        <v>29.440603673425358</v>
      </c>
      <c r="R23" s="99"/>
    </row>
    <row r="24" spans="1:18" s="13" customFormat="1" ht="17.100000000000001" customHeight="1">
      <c r="A24" s="260" t="s">
        <v>127</v>
      </c>
      <c r="B24" s="260"/>
      <c r="C24" s="260"/>
      <c r="D24" s="260"/>
      <c r="E24" s="260"/>
      <c r="G24" s="33"/>
      <c r="H24" s="17"/>
      <c r="I24" s="49"/>
      <c r="K24" s="35"/>
      <c r="M24" s="35"/>
      <c r="O24" s="35"/>
      <c r="Q24" s="138" t="s">
        <v>183</v>
      </c>
    </row>
  </sheetData>
  <mergeCells count="16">
    <mergeCell ref="A24:E24"/>
    <mergeCell ref="J4:K5"/>
    <mergeCell ref="L5:L6"/>
    <mergeCell ref="N5:N6"/>
    <mergeCell ref="P5:P6"/>
    <mergeCell ref="A2:I2"/>
    <mergeCell ref="A3:E3"/>
    <mergeCell ref="A4:A6"/>
    <mergeCell ref="B4:B6"/>
    <mergeCell ref="D4:D6"/>
    <mergeCell ref="F4:F6"/>
    <mergeCell ref="H4:H6"/>
    <mergeCell ref="C4:C5"/>
    <mergeCell ref="E4:E5"/>
    <mergeCell ref="G4:G5"/>
    <mergeCell ref="I4:I5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scale="93" firstPageNumber="86" pageOrder="overThenDown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5"/>
  <sheetViews>
    <sheetView tabSelected="1" view="pageBreakPreview" topLeftCell="I1" zoomScaleNormal="100" zoomScaleSheetLayoutView="100" workbookViewId="0">
      <selection activeCell="P4" sqref="P4"/>
    </sheetView>
  </sheetViews>
  <sheetFormatPr defaultColWidth="8.88671875" defaultRowHeight="13.5"/>
  <cols>
    <col min="1" max="2" width="8.77734375" style="7" customWidth="1"/>
    <col min="3" max="3" width="7.6640625" style="7" customWidth="1"/>
    <col min="4" max="4" width="6.88671875" style="7" customWidth="1"/>
    <col min="5" max="5" width="7.5546875" style="7" customWidth="1"/>
    <col min="6" max="7" width="8.33203125" style="7" customWidth="1"/>
    <col min="8" max="8" width="7" style="7" customWidth="1"/>
    <col min="9" max="13" width="8.33203125" style="7" customWidth="1"/>
    <col min="14" max="14" width="6.88671875" style="7" customWidth="1"/>
    <col min="15" max="22" width="8.33203125" style="7" customWidth="1"/>
    <col min="23" max="23" width="6.5546875" style="7" customWidth="1"/>
    <col min="24" max="24" width="7.33203125" style="7" customWidth="1"/>
    <col min="25" max="25" width="8.44140625" style="7" customWidth="1"/>
    <col min="26" max="26" width="3.77734375" style="7" customWidth="1"/>
    <col min="27" max="30" width="5.77734375" style="7" customWidth="1"/>
    <col min="31" max="16384" width="8.88671875" style="7"/>
  </cols>
  <sheetData>
    <row r="1" spans="1:29" s="53" customFormat="1" ht="11.25">
      <c r="A1" s="53" t="s">
        <v>192</v>
      </c>
      <c r="C1" s="139"/>
      <c r="E1" s="139"/>
      <c r="G1" s="139"/>
      <c r="I1" s="139"/>
      <c r="K1" s="139"/>
      <c r="M1" s="139"/>
      <c r="O1" s="139"/>
      <c r="Q1" s="139"/>
    </row>
    <row r="2" spans="1:29" s="12" customFormat="1" ht="30" customHeight="1">
      <c r="A2" s="249" t="s">
        <v>188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11"/>
      <c r="AA2" s="11"/>
    </row>
    <row r="3" spans="1:29" s="2" customFormat="1" ht="15" customHeight="1">
      <c r="A3" s="250" t="s">
        <v>0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7" t="s">
        <v>1</v>
      </c>
    </row>
    <row r="4" spans="1:29" s="1" customFormat="1" ht="181.5" customHeight="1" thickBot="1">
      <c r="A4" s="56" t="s">
        <v>107</v>
      </c>
      <c r="B4" s="55" t="s">
        <v>58</v>
      </c>
      <c r="C4" s="54" t="s">
        <v>133</v>
      </c>
      <c r="D4" s="54" t="s">
        <v>130</v>
      </c>
      <c r="E4" s="54" t="s">
        <v>131</v>
      </c>
      <c r="F4" s="54" t="s">
        <v>132</v>
      </c>
      <c r="G4" s="54" t="s">
        <v>134</v>
      </c>
      <c r="H4" s="54" t="s">
        <v>150</v>
      </c>
      <c r="I4" s="54" t="s">
        <v>135</v>
      </c>
      <c r="J4" s="54" t="s">
        <v>136</v>
      </c>
      <c r="K4" s="54" t="s">
        <v>137</v>
      </c>
      <c r="L4" s="54" t="s">
        <v>138</v>
      </c>
      <c r="M4" s="54" t="s">
        <v>139</v>
      </c>
      <c r="N4" s="54" t="s">
        <v>149</v>
      </c>
      <c r="O4" s="54" t="s">
        <v>140</v>
      </c>
      <c r="P4" s="54" t="s">
        <v>141</v>
      </c>
      <c r="Q4" s="54" t="s">
        <v>142</v>
      </c>
      <c r="R4" s="54" t="s">
        <v>143</v>
      </c>
      <c r="S4" s="54" t="s">
        <v>144</v>
      </c>
      <c r="T4" s="54" t="s">
        <v>145</v>
      </c>
      <c r="U4" s="54" t="s">
        <v>146</v>
      </c>
      <c r="V4" s="54" t="s">
        <v>223</v>
      </c>
      <c r="W4" s="54" t="s">
        <v>148</v>
      </c>
      <c r="X4" s="54" t="s">
        <v>224</v>
      </c>
      <c r="Y4" s="54" t="s">
        <v>147</v>
      </c>
      <c r="Z4" s="8"/>
    </row>
    <row r="5" spans="1:29" s="1" customFormat="1" ht="17.100000000000001" hidden="1" customHeight="1" thickTop="1">
      <c r="A5" s="68">
        <v>2016</v>
      </c>
      <c r="B5" s="69">
        <v>389306</v>
      </c>
      <c r="C5" s="60">
        <v>124388</v>
      </c>
      <c r="D5" s="60">
        <v>0</v>
      </c>
      <c r="E5" s="60">
        <v>6935</v>
      </c>
      <c r="F5" s="60">
        <v>0</v>
      </c>
      <c r="G5" s="60">
        <v>2</v>
      </c>
      <c r="H5" s="60">
        <v>6767</v>
      </c>
      <c r="I5" s="60">
        <v>480</v>
      </c>
      <c r="J5" s="60">
        <v>123</v>
      </c>
      <c r="K5" s="60">
        <v>112</v>
      </c>
      <c r="L5" s="60">
        <v>201534</v>
      </c>
      <c r="M5" s="60">
        <v>20073</v>
      </c>
      <c r="N5" s="60">
        <v>9937</v>
      </c>
      <c r="O5" s="60">
        <v>2910</v>
      </c>
      <c r="P5" s="60">
        <v>2273</v>
      </c>
      <c r="Q5" s="60">
        <v>6612</v>
      </c>
      <c r="R5" s="60">
        <v>6</v>
      </c>
      <c r="S5" s="60">
        <v>462</v>
      </c>
      <c r="T5" s="70">
        <v>1672</v>
      </c>
      <c r="U5" s="70">
        <v>770</v>
      </c>
      <c r="V5" s="70">
        <v>978</v>
      </c>
      <c r="W5" s="70">
        <v>121</v>
      </c>
      <c r="X5" s="70">
        <v>1153</v>
      </c>
      <c r="Y5" s="71">
        <v>1998</v>
      </c>
      <c r="Z5" s="8"/>
    </row>
    <row r="6" spans="1:29" s="1" customFormat="1" ht="17.100000000000001" hidden="1" customHeight="1">
      <c r="A6" s="68">
        <v>2017</v>
      </c>
      <c r="B6" s="69">
        <v>409985</v>
      </c>
      <c r="C6" s="60">
        <v>127759</v>
      </c>
      <c r="D6" s="60">
        <v>6</v>
      </c>
      <c r="E6" s="60">
        <v>6986</v>
      </c>
      <c r="F6" s="60">
        <v>100</v>
      </c>
      <c r="G6" s="60">
        <v>5</v>
      </c>
      <c r="H6" s="60">
        <v>7133</v>
      </c>
      <c r="I6" s="60">
        <v>540</v>
      </c>
      <c r="J6" s="60">
        <v>150</v>
      </c>
      <c r="K6" s="60">
        <v>112</v>
      </c>
      <c r="L6" s="60">
        <v>205051</v>
      </c>
      <c r="M6" s="60">
        <v>24438</v>
      </c>
      <c r="N6" s="60">
        <v>15907</v>
      </c>
      <c r="O6" s="60">
        <v>3917</v>
      </c>
      <c r="P6" s="60">
        <v>2767</v>
      </c>
      <c r="Q6" s="60">
        <v>6126</v>
      </c>
      <c r="R6" s="60">
        <v>149</v>
      </c>
      <c r="S6" s="60">
        <v>2785</v>
      </c>
      <c r="T6" s="70">
        <v>1774</v>
      </c>
      <c r="U6" s="70">
        <v>878</v>
      </c>
      <c r="V6" s="70">
        <v>1057</v>
      </c>
      <c r="W6" s="70">
        <v>0</v>
      </c>
      <c r="X6" s="70">
        <v>1138</v>
      </c>
      <c r="Y6" s="71">
        <v>1207</v>
      </c>
      <c r="Z6" s="8"/>
    </row>
    <row r="7" spans="1:29" s="1" customFormat="1" ht="17.100000000000001" hidden="1" customHeight="1" thickTop="1">
      <c r="A7" s="68">
        <v>2018</v>
      </c>
      <c r="B7" s="69">
        <v>437354</v>
      </c>
      <c r="C7" s="60">
        <v>139763</v>
      </c>
      <c r="D7" s="60">
        <v>10</v>
      </c>
      <c r="E7" s="60">
        <v>6487</v>
      </c>
      <c r="F7" s="60">
        <v>107</v>
      </c>
      <c r="G7" s="60">
        <v>1</v>
      </c>
      <c r="H7" s="60">
        <v>6167</v>
      </c>
      <c r="I7" s="60">
        <v>551</v>
      </c>
      <c r="J7" s="60">
        <v>137</v>
      </c>
      <c r="K7" s="60">
        <v>82</v>
      </c>
      <c r="L7" s="60">
        <v>214859</v>
      </c>
      <c r="M7" s="60">
        <v>27616</v>
      </c>
      <c r="N7" s="60">
        <v>15410</v>
      </c>
      <c r="O7" s="60">
        <v>5502</v>
      </c>
      <c r="P7" s="60">
        <v>3231</v>
      </c>
      <c r="Q7" s="60">
        <v>6311</v>
      </c>
      <c r="R7" s="60">
        <v>152</v>
      </c>
      <c r="S7" s="60">
        <v>4636</v>
      </c>
      <c r="T7" s="70">
        <v>2533</v>
      </c>
      <c r="U7" s="70">
        <v>971</v>
      </c>
      <c r="V7" s="70">
        <v>1151</v>
      </c>
      <c r="W7" s="70">
        <v>3</v>
      </c>
      <c r="X7" s="70">
        <v>1134</v>
      </c>
      <c r="Y7" s="71">
        <v>540</v>
      </c>
      <c r="Z7" s="8"/>
    </row>
    <row r="8" spans="1:29" s="1" customFormat="1" ht="17.100000000000001" hidden="1" customHeight="1">
      <c r="A8" s="68">
        <v>2019</v>
      </c>
      <c r="B8" s="69">
        <v>402687</v>
      </c>
      <c r="C8" s="60">
        <v>142567</v>
      </c>
      <c r="D8" s="60">
        <v>0</v>
      </c>
      <c r="E8" s="60">
        <v>5734</v>
      </c>
      <c r="F8" s="60">
        <v>51</v>
      </c>
      <c r="G8" s="60">
        <v>0</v>
      </c>
      <c r="H8" s="60">
        <v>5805</v>
      </c>
      <c r="I8" s="60">
        <v>605</v>
      </c>
      <c r="J8" s="60">
        <v>108</v>
      </c>
      <c r="K8" s="60">
        <v>0</v>
      </c>
      <c r="L8" s="60">
        <v>217215</v>
      </c>
      <c r="M8" s="60">
        <v>30602</v>
      </c>
      <c r="N8" s="60">
        <v>15100</v>
      </c>
      <c r="O8" s="60">
        <v>5834</v>
      </c>
      <c r="P8" s="60">
        <v>4336</v>
      </c>
      <c r="Q8" s="60">
        <v>9444</v>
      </c>
      <c r="R8" s="60">
        <v>163</v>
      </c>
      <c r="S8" s="60">
        <v>5151</v>
      </c>
      <c r="T8" s="70">
        <v>2324</v>
      </c>
      <c r="U8" s="70">
        <v>334</v>
      </c>
      <c r="V8" s="70">
        <v>1045</v>
      </c>
      <c r="W8" s="70">
        <v>16</v>
      </c>
      <c r="X8" s="70">
        <v>1186</v>
      </c>
      <c r="Y8" s="71">
        <v>1071</v>
      </c>
      <c r="Z8" s="8"/>
    </row>
    <row r="9" spans="1:29" s="1" customFormat="1" ht="17.100000000000001" customHeight="1" thickTop="1">
      <c r="A9" s="68">
        <v>2020</v>
      </c>
      <c r="B9" s="69">
        <v>401942</v>
      </c>
      <c r="C9" s="60">
        <v>145269</v>
      </c>
      <c r="D9" s="60">
        <v>0</v>
      </c>
      <c r="E9" s="60">
        <v>5390</v>
      </c>
      <c r="F9" s="60">
        <v>22</v>
      </c>
      <c r="G9" s="60">
        <v>0</v>
      </c>
      <c r="H9" s="60">
        <v>4998</v>
      </c>
      <c r="I9" s="60">
        <v>654</v>
      </c>
      <c r="J9" s="60">
        <v>124</v>
      </c>
      <c r="K9" s="60">
        <v>0</v>
      </c>
      <c r="L9" s="60">
        <v>213093</v>
      </c>
      <c r="M9" s="60">
        <v>32392</v>
      </c>
      <c r="N9" s="60">
        <v>13837</v>
      </c>
      <c r="O9" s="60">
        <v>4838</v>
      </c>
      <c r="P9" s="60">
        <v>4234</v>
      </c>
      <c r="Q9" s="60">
        <v>10386</v>
      </c>
      <c r="R9" s="60">
        <v>154</v>
      </c>
      <c r="S9" s="60">
        <v>6990</v>
      </c>
      <c r="T9" s="70">
        <v>2500</v>
      </c>
      <c r="U9" s="70">
        <v>538</v>
      </c>
      <c r="V9" s="70">
        <v>908</v>
      </c>
      <c r="W9" s="70">
        <v>17</v>
      </c>
      <c r="X9" s="70">
        <v>1205</v>
      </c>
      <c r="Y9" s="71">
        <v>1542</v>
      </c>
      <c r="Z9" s="8"/>
    </row>
    <row r="10" spans="1:29" s="1" customFormat="1" ht="17.100000000000001" customHeight="1">
      <c r="A10" s="72">
        <v>2021</v>
      </c>
      <c r="B10" s="73">
        <v>465956</v>
      </c>
      <c r="C10" s="74">
        <v>150695</v>
      </c>
      <c r="D10" s="74" t="s">
        <v>128</v>
      </c>
      <c r="E10" s="74">
        <v>5319</v>
      </c>
      <c r="F10" s="74">
        <v>8</v>
      </c>
      <c r="G10" s="74" t="s">
        <v>128</v>
      </c>
      <c r="H10" s="74">
        <v>4976</v>
      </c>
      <c r="I10" s="74">
        <v>779</v>
      </c>
      <c r="J10" s="74">
        <v>196</v>
      </c>
      <c r="K10" s="74" t="s">
        <v>128</v>
      </c>
      <c r="L10" s="74">
        <v>218153</v>
      </c>
      <c r="M10" s="74">
        <v>34226</v>
      </c>
      <c r="N10" s="74">
        <v>15754</v>
      </c>
      <c r="O10" s="74">
        <v>3610</v>
      </c>
      <c r="P10" s="74">
        <v>4269</v>
      </c>
      <c r="Q10" s="74">
        <v>11894</v>
      </c>
      <c r="R10" s="74">
        <v>163</v>
      </c>
      <c r="S10" s="74">
        <v>8740</v>
      </c>
      <c r="T10" s="75">
        <v>2848</v>
      </c>
      <c r="U10" s="75">
        <v>676</v>
      </c>
      <c r="V10" s="75">
        <v>735</v>
      </c>
      <c r="W10" s="75">
        <v>17</v>
      </c>
      <c r="X10" s="75">
        <v>1506</v>
      </c>
      <c r="Y10" s="76">
        <v>1392</v>
      </c>
      <c r="Z10" s="8"/>
    </row>
    <row r="11" spans="1:29" s="1" customFormat="1" ht="17.100000000000001" customHeight="1">
      <c r="A11" s="50" t="s">
        <v>201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51"/>
      <c r="S11" s="51"/>
      <c r="T11" s="51"/>
      <c r="U11" s="51"/>
      <c r="V11" s="51"/>
      <c r="W11" s="51"/>
      <c r="X11" s="51"/>
      <c r="Y11" s="80"/>
      <c r="Z11" s="8"/>
    </row>
    <row r="12" spans="1:29" s="2" customFormat="1" ht="17.100000000000001" customHeight="1">
      <c r="A12" s="61" t="s">
        <v>127</v>
      </c>
      <c r="B12" s="61"/>
      <c r="C12" s="61"/>
      <c r="D12" s="61"/>
      <c r="E12" s="61"/>
      <c r="F12" s="61"/>
      <c r="G12" s="61"/>
      <c r="H12" s="61"/>
      <c r="I12" s="61"/>
      <c r="J12" s="61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1" t="s">
        <v>129</v>
      </c>
      <c r="Z12" s="62"/>
      <c r="AA12" s="63"/>
      <c r="AB12" s="63"/>
      <c r="AC12" s="63"/>
    </row>
    <row r="13" spans="1:29" ht="18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Z13" s="8"/>
    </row>
    <row r="14" spans="1:29" ht="18" customHeight="1">
      <c r="Z14" s="8"/>
    </row>
    <row r="15" spans="1:29" s="2" customFormat="1" ht="17.10000000000000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</sheetData>
  <mergeCells count="2">
    <mergeCell ref="A2:Y2"/>
    <mergeCell ref="A3:M3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firstPageNumber="86" fitToWidth="0" pageOrder="overThenDown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5"/>
  <sheetViews>
    <sheetView view="pageBreakPreview" topLeftCell="J3" zoomScale="115" zoomScaleNormal="70" zoomScaleSheetLayoutView="115" workbookViewId="0">
      <selection activeCell="G4" sqref="G4"/>
    </sheetView>
  </sheetViews>
  <sheetFormatPr defaultRowHeight="13.5"/>
  <cols>
    <col min="2" max="3" width="9.88671875" customWidth="1"/>
    <col min="4" max="12" width="7.6640625" customWidth="1"/>
    <col min="13" max="13" width="9" customWidth="1"/>
    <col min="14" max="27" width="7.6640625" customWidth="1"/>
  </cols>
  <sheetData>
    <row r="1" spans="1:29" s="53" customFormat="1" ht="11.25">
      <c r="A1" s="53" t="s">
        <v>192</v>
      </c>
      <c r="C1" s="139"/>
      <c r="E1" s="139"/>
      <c r="G1" s="139"/>
      <c r="I1" s="139"/>
      <c r="K1" s="139"/>
      <c r="M1" s="139"/>
      <c r="O1" s="139"/>
      <c r="Q1" s="139"/>
    </row>
    <row r="2" spans="1:29" s="12" customFormat="1" ht="30" customHeight="1">
      <c r="A2" s="249" t="s">
        <v>189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11"/>
      <c r="AC2" s="11"/>
    </row>
    <row r="3" spans="1:29" s="2" customFormat="1" ht="15" customHeight="1">
      <c r="A3" s="250" t="s">
        <v>0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66" t="s">
        <v>1</v>
      </c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</row>
    <row r="4" spans="1:29" s="1" customFormat="1" ht="181.5" customHeight="1" thickBot="1">
      <c r="A4" s="56" t="s">
        <v>126</v>
      </c>
      <c r="B4" s="55" t="s">
        <v>58</v>
      </c>
      <c r="C4" s="54" t="s">
        <v>71</v>
      </c>
      <c r="D4" s="54" t="s">
        <v>72</v>
      </c>
      <c r="E4" s="54" t="s">
        <v>73</v>
      </c>
      <c r="F4" s="54" t="s">
        <v>111</v>
      </c>
      <c r="G4" s="54" t="s">
        <v>74</v>
      </c>
      <c r="H4" s="54" t="s">
        <v>75</v>
      </c>
      <c r="I4" s="54" t="s">
        <v>76</v>
      </c>
      <c r="J4" s="54" t="s">
        <v>77</v>
      </c>
      <c r="K4" s="54" t="s">
        <v>87</v>
      </c>
      <c r="L4" s="54" t="s">
        <v>88</v>
      </c>
      <c r="M4" s="54" t="s">
        <v>89</v>
      </c>
      <c r="N4" s="54" t="s">
        <v>78</v>
      </c>
      <c r="O4" s="54" t="s">
        <v>90</v>
      </c>
      <c r="P4" s="54" t="s">
        <v>79</v>
      </c>
      <c r="Q4" s="54" t="s">
        <v>80</v>
      </c>
      <c r="R4" s="54" t="s">
        <v>91</v>
      </c>
      <c r="S4" s="54" t="s">
        <v>92</v>
      </c>
      <c r="T4" s="54" t="s">
        <v>94</v>
      </c>
      <c r="U4" s="54" t="s">
        <v>81</v>
      </c>
      <c r="V4" s="54" t="s">
        <v>82</v>
      </c>
      <c r="W4" s="54" t="s">
        <v>93</v>
      </c>
      <c r="X4" s="54" t="s">
        <v>83</v>
      </c>
      <c r="Y4" s="54" t="s">
        <v>84</v>
      </c>
      <c r="Z4" s="54" t="s">
        <v>85</v>
      </c>
      <c r="AA4" s="54" t="s">
        <v>86</v>
      </c>
      <c r="AB4" s="8"/>
    </row>
    <row r="5" spans="1:29" s="1" customFormat="1" ht="17.100000000000001" customHeight="1" thickTop="1">
      <c r="A5" s="57">
        <v>2022</v>
      </c>
      <c r="B5" s="77">
        <v>456141</v>
      </c>
      <c r="C5" s="158">
        <v>150927</v>
      </c>
      <c r="D5" s="60">
        <v>478</v>
      </c>
      <c r="E5" s="60">
        <v>0</v>
      </c>
      <c r="F5" s="60">
        <v>5069</v>
      </c>
      <c r="G5" s="60">
        <v>11</v>
      </c>
      <c r="H5" s="60">
        <v>0</v>
      </c>
      <c r="I5" s="60">
        <v>4932</v>
      </c>
      <c r="J5" s="60">
        <v>1146</v>
      </c>
      <c r="K5" s="60">
        <v>165</v>
      </c>
      <c r="L5" s="60">
        <v>0</v>
      </c>
      <c r="M5" s="159">
        <v>205841</v>
      </c>
      <c r="N5" s="60">
        <v>513</v>
      </c>
      <c r="O5" s="60">
        <v>34360</v>
      </c>
      <c r="P5" s="60">
        <v>14512</v>
      </c>
      <c r="Q5" s="60">
        <v>2947</v>
      </c>
      <c r="R5" s="60">
        <v>4121</v>
      </c>
      <c r="S5" s="60">
        <v>2367</v>
      </c>
      <c r="T5" s="60">
        <v>751</v>
      </c>
      <c r="U5" s="60">
        <v>9368</v>
      </c>
      <c r="V5" s="60">
        <v>11051</v>
      </c>
      <c r="W5" s="60">
        <v>569</v>
      </c>
      <c r="X5" s="60">
        <v>7</v>
      </c>
      <c r="Y5" s="60">
        <v>876</v>
      </c>
      <c r="Z5" s="60">
        <v>500</v>
      </c>
      <c r="AA5" s="77">
        <v>5630</v>
      </c>
      <c r="AB5" s="8"/>
    </row>
    <row r="6" spans="1:29" s="1" customFormat="1" ht="17.100000000000001" customHeight="1">
      <c r="A6" s="174">
        <v>2023</v>
      </c>
      <c r="B6" s="77">
        <v>458041.02400000009</v>
      </c>
      <c r="C6" s="60">
        <v>157657.39700000003</v>
      </c>
      <c r="D6" s="60">
        <v>490.358</v>
      </c>
      <c r="E6" s="60">
        <v>0</v>
      </c>
      <c r="F6" s="60">
        <v>4548.7460000000001</v>
      </c>
      <c r="G6" s="60">
        <v>13.911999999999999</v>
      </c>
      <c r="H6" s="60">
        <v>0</v>
      </c>
      <c r="I6" s="60">
        <v>4271.9660000000003</v>
      </c>
      <c r="J6" s="60">
        <v>1603.2660000000003</v>
      </c>
      <c r="K6" s="60">
        <v>110.154</v>
      </c>
      <c r="L6" s="60">
        <v>0</v>
      </c>
      <c r="M6" s="70">
        <v>205246.764</v>
      </c>
      <c r="N6" s="60">
        <v>522.52600000000007</v>
      </c>
      <c r="O6" s="60">
        <v>31926.259000000005</v>
      </c>
      <c r="P6" s="60">
        <v>12877.907000000001</v>
      </c>
      <c r="Q6" s="60">
        <v>3034.4259999999999</v>
      </c>
      <c r="R6" s="60">
        <v>4108.8200000000006</v>
      </c>
      <c r="S6" s="60">
        <v>2172.9459999999999</v>
      </c>
      <c r="T6" s="60">
        <v>705.06899999999996</v>
      </c>
      <c r="U6" s="60">
        <v>10065.863000000001</v>
      </c>
      <c r="V6" s="60">
        <v>11732.061</v>
      </c>
      <c r="W6" s="60">
        <v>584.38100000000009</v>
      </c>
      <c r="X6" s="60">
        <v>3.5289999999999999</v>
      </c>
      <c r="Y6" s="60">
        <v>775.98799999999983</v>
      </c>
      <c r="Z6" s="60">
        <v>407.83099999999996</v>
      </c>
      <c r="AA6" s="77">
        <v>5180.8550000000005</v>
      </c>
      <c r="AB6" s="8"/>
    </row>
    <row r="7" spans="1:29" s="53" customFormat="1" ht="17.100000000000001" customHeight="1">
      <c r="A7" s="58">
        <v>2024</v>
      </c>
      <c r="B7" s="103">
        <f>SUM(C7:AA7)</f>
        <v>438627.18300000002</v>
      </c>
      <c r="C7" s="168">
        <f>SUM(C8:C19)</f>
        <v>160259.59500000003</v>
      </c>
      <c r="D7" s="168">
        <f t="shared" ref="D7:AA7" si="0">SUM(D8:D19)</f>
        <v>525.67800000000011</v>
      </c>
      <c r="E7" s="168">
        <f t="shared" si="0"/>
        <v>0</v>
      </c>
      <c r="F7" s="168">
        <f t="shared" si="0"/>
        <v>4656.5649999999996</v>
      </c>
      <c r="G7" s="168">
        <f t="shared" si="0"/>
        <v>24.183</v>
      </c>
      <c r="H7" s="168">
        <f t="shared" si="0"/>
        <v>0</v>
      </c>
      <c r="I7" s="168">
        <f t="shared" si="0"/>
        <v>3391.6330000000003</v>
      </c>
      <c r="J7" s="168">
        <f t="shared" si="0"/>
        <v>1810.817</v>
      </c>
      <c r="K7" s="168">
        <f t="shared" si="0"/>
        <v>112.25600000000001</v>
      </c>
      <c r="L7" s="168">
        <f t="shared" si="0"/>
        <v>0</v>
      </c>
      <c r="M7" s="168">
        <f t="shared" si="0"/>
        <v>181498.86199999999</v>
      </c>
      <c r="N7" s="168">
        <f t="shared" si="0"/>
        <v>528.024</v>
      </c>
      <c r="O7" s="168">
        <f t="shared" si="0"/>
        <v>33118.907999999996</v>
      </c>
      <c r="P7" s="168">
        <f t="shared" si="0"/>
        <v>12240.917999999998</v>
      </c>
      <c r="Q7" s="168">
        <f t="shared" si="0"/>
        <v>2996.2779999999998</v>
      </c>
      <c r="R7" s="168">
        <f t="shared" si="0"/>
        <v>3884.9600000000005</v>
      </c>
      <c r="S7" s="168">
        <f t="shared" si="0"/>
        <v>2144.6799999999998</v>
      </c>
      <c r="T7" s="168">
        <f t="shared" si="0"/>
        <v>699.87800000000016</v>
      </c>
      <c r="U7" s="168">
        <f t="shared" si="0"/>
        <v>11026.735000000001</v>
      </c>
      <c r="V7" s="168">
        <f t="shared" si="0"/>
        <v>12553.188999999998</v>
      </c>
      <c r="W7" s="168">
        <f t="shared" si="0"/>
        <v>632.70299999999997</v>
      </c>
      <c r="X7" s="168">
        <f t="shared" si="0"/>
        <v>0</v>
      </c>
      <c r="Y7" s="168">
        <f t="shared" si="0"/>
        <v>807.96699999999998</v>
      </c>
      <c r="Z7" s="168">
        <f t="shared" si="0"/>
        <v>439.84200000000004</v>
      </c>
      <c r="AA7" s="168">
        <f t="shared" si="0"/>
        <v>5273.5120000000006</v>
      </c>
      <c r="AB7" s="52"/>
    </row>
    <row r="8" spans="1:29" s="1" customFormat="1" ht="17.100000000000001" customHeight="1">
      <c r="A8" s="57" t="s">
        <v>177</v>
      </c>
      <c r="B8" s="69">
        <f>SUM(C8:AA8)</f>
        <v>37569.804000000004</v>
      </c>
      <c r="C8" s="232">
        <v>13061.671</v>
      </c>
      <c r="D8" s="238">
        <v>52.664000000000001</v>
      </c>
      <c r="E8" s="167">
        <v>0</v>
      </c>
      <c r="F8" s="239">
        <v>505.59299999999996</v>
      </c>
      <c r="G8" s="239">
        <v>2.1339999999999999</v>
      </c>
      <c r="H8" s="167">
        <v>0</v>
      </c>
      <c r="I8" s="239">
        <v>371.87200000000001</v>
      </c>
      <c r="J8" s="239">
        <v>190.44400000000002</v>
      </c>
      <c r="K8" s="240">
        <v>12.567</v>
      </c>
      <c r="L8" s="167">
        <v>0</v>
      </c>
      <c r="M8" s="239">
        <v>15572.538</v>
      </c>
      <c r="N8" s="239">
        <v>48.991</v>
      </c>
      <c r="O8" s="239">
        <v>2760.54</v>
      </c>
      <c r="P8" s="239">
        <v>1231.6469999999999</v>
      </c>
      <c r="Q8" s="239">
        <v>266.29000000000002</v>
      </c>
      <c r="R8" s="239">
        <v>402.36800000000005</v>
      </c>
      <c r="S8" s="239">
        <v>218.643</v>
      </c>
      <c r="T8" s="239">
        <v>71.683999999999997</v>
      </c>
      <c r="U8" s="239">
        <v>1106.5030000000002</v>
      </c>
      <c r="V8" s="239">
        <v>1025.8610000000001</v>
      </c>
      <c r="W8" s="239">
        <v>80.694000000000003</v>
      </c>
      <c r="X8" s="170">
        <v>0</v>
      </c>
      <c r="Y8" s="240">
        <v>87.981999999999999</v>
      </c>
      <c r="Z8" s="239">
        <v>35.023000000000003</v>
      </c>
      <c r="AA8" s="240">
        <v>464.09500000000003</v>
      </c>
      <c r="AB8" s="8"/>
    </row>
    <row r="9" spans="1:29" s="1" customFormat="1" ht="17.100000000000001" customHeight="1">
      <c r="A9" s="57" t="s">
        <v>178</v>
      </c>
      <c r="B9" s="69">
        <f t="shared" ref="B9:B19" si="1">SUM(C9:AA9)</f>
        <v>35546.603000000003</v>
      </c>
      <c r="C9" s="232">
        <v>12165.624</v>
      </c>
      <c r="D9" s="238">
        <v>51.564</v>
      </c>
      <c r="E9" s="167">
        <v>0</v>
      </c>
      <c r="F9" s="239">
        <v>440.06</v>
      </c>
      <c r="G9" s="239">
        <v>1.7730000000000001</v>
      </c>
      <c r="H9" s="167">
        <v>0</v>
      </c>
      <c r="I9" s="239">
        <v>358.06000000000006</v>
      </c>
      <c r="J9" s="239">
        <v>195.20600000000002</v>
      </c>
      <c r="K9" s="240">
        <v>13.268000000000001</v>
      </c>
      <c r="L9" s="167">
        <v>0</v>
      </c>
      <c r="M9" s="239">
        <v>14603.041999999998</v>
      </c>
      <c r="N9" s="239">
        <v>47.441000000000003</v>
      </c>
      <c r="O9" s="239">
        <v>2767.4659999999999</v>
      </c>
      <c r="P9" s="239">
        <v>1132.9940000000001</v>
      </c>
      <c r="Q9" s="239">
        <v>283.423</v>
      </c>
      <c r="R9" s="239">
        <v>399.49200000000002</v>
      </c>
      <c r="S9" s="239">
        <v>216.56</v>
      </c>
      <c r="T9" s="239">
        <v>86.451999999999998</v>
      </c>
      <c r="U9" s="239">
        <v>1094.8820000000001</v>
      </c>
      <c r="V9" s="239">
        <v>1094.578</v>
      </c>
      <c r="W9" s="239">
        <v>83.531000000000006</v>
      </c>
      <c r="X9" s="170">
        <v>0</v>
      </c>
      <c r="Y9" s="240">
        <v>82.561000000000007</v>
      </c>
      <c r="Z9" s="239">
        <v>37.917000000000002</v>
      </c>
      <c r="AA9" s="240">
        <v>390.709</v>
      </c>
      <c r="AB9" s="8"/>
    </row>
    <row r="10" spans="1:29" s="1" customFormat="1" ht="17.100000000000001" customHeight="1">
      <c r="A10" s="57" t="s">
        <v>116</v>
      </c>
      <c r="B10" s="69">
        <f t="shared" si="1"/>
        <v>35597.957999999999</v>
      </c>
      <c r="C10" s="232">
        <v>12224.465999999999</v>
      </c>
      <c r="D10" s="238">
        <v>41.266999999999996</v>
      </c>
      <c r="E10" s="167">
        <v>0</v>
      </c>
      <c r="F10" s="239">
        <v>407.99400000000003</v>
      </c>
      <c r="G10" s="239">
        <v>1.508</v>
      </c>
      <c r="H10" s="167">
        <v>0</v>
      </c>
      <c r="I10" s="239">
        <v>311.93700000000001</v>
      </c>
      <c r="J10" s="239">
        <v>156.858</v>
      </c>
      <c r="K10" s="240">
        <v>10.18</v>
      </c>
      <c r="L10" s="167">
        <v>0</v>
      </c>
      <c r="M10" s="239">
        <v>15267.286</v>
      </c>
      <c r="N10" s="239">
        <v>45.549000000000007</v>
      </c>
      <c r="O10" s="239">
        <v>2719.3449999999998</v>
      </c>
      <c r="P10" s="239">
        <v>1005.191</v>
      </c>
      <c r="Q10" s="239">
        <v>293.54600000000005</v>
      </c>
      <c r="R10" s="239">
        <v>345.91600000000005</v>
      </c>
      <c r="S10" s="239">
        <v>183.47</v>
      </c>
      <c r="T10" s="239">
        <v>65.924999999999997</v>
      </c>
      <c r="U10" s="239">
        <v>1014.034</v>
      </c>
      <c r="V10" s="239">
        <v>948.27399999999989</v>
      </c>
      <c r="W10" s="239">
        <v>68.462000000000003</v>
      </c>
      <c r="X10" s="170">
        <v>0</v>
      </c>
      <c r="Y10" s="240">
        <v>75.986000000000004</v>
      </c>
      <c r="Z10" s="239">
        <v>35.814999999999998</v>
      </c>
      <c r="AA10" s="240">
        <v>374.94900000000001</v>
      </c>
      <c r="AB10" s="8"/>
    </row>
    <row r="11" spans="1:29" s="1" customFormat="1" ht="17.100000000000001" customHeight="1">
      <c r="A11" s="57" t="s">
        <v>117</v>
      </c>
      <c r="B11" s="69">
        <f t="shared" si="1"/>
        <v>36836.696000000011</v>
      </c>
      <c r="C11" s="232">
        <v>12773.853999999999</v>
      </c>
      <c r="D11" s="238">
        <v>39.858000000000004</v>
      </c>
      <c r="E11" s="167">
        <v>0</v>
      </c>
      <c r="F11" s="239">
        <v>375.95500000000004</v>
      </c>
      <c r="G11" s="239">
        <v>1.155</v>
      </c>
      <c r="H11" s="167">
        <v>0</v>
      </c>
      <c r="I11" s="239">
        <v>300.892</v>
      </c>
      <c r="J11" s="239">
        <v>157.99600000000001</v>
      </c>
      <c r="K11" s="240">
        <v>8.0579999999999998</v>
      </c>
      <c r="L11" s="167">
        <v>0</v>
      </c>
      <c r="M11" s="239">
        <v>15392.06</v>
      </c>
      <c r="N11" s="239">
        <v>44.508000000000003</v>
      </c>
      <c r="O11" s="239">
        <v>3092.9810000000002</v>
      </c>
      <c r="P11" s="239">
        <v>1083.826</v>
      </c>
      <c r="Q11" s="239">
        <v>264.08699999999999</v>
      </c>
      <c r="R11" s="239">
        <v>368.87700000000001</v>
      </c>
      <c r="S11" s="239">
        <v>176.41299999999998</v>
      </c>
      <c r="T11" s="239">
        <v>49.66</v>
      </c>
      <c r="U11" s="239">
        <v>947.5379999999999</v>
      </c>
      <c r="V11" s="239">
        <v>1206.307</v>
      </c>
      <c r="W11" s="239">
        <v>62.381</v>
      </c>
      <c r="X11" s="170">
        <v>0</v>
      </c>
      <c r="Y11" s="240">
        <v>71.870999999999995</v>
      </c>
      <c r="Z11" s="239">
        <v>38.921999999999997</v>
      </c>
      <c r="AA11" s="240">
        <v>379.49700000000001</v>
      </c>
      <c r="AB11" s="8"/>
    </row>
    <row r="12" spans="1:29" s="1" customFormat="1" ht="17.100000000000001" customHeight="1">
      <c r="A12" s="174" t="s">
        <v>118</v>
      </c>
      <c r="B12" s="69">
        <f t="shared" si="1"/>
        <v>36563.46</v>
      </c>
      <c r="C12" s="232">
        <v>13039.021000000001</v>
      </c>
      <c r="D12" s="238">
        <v>37.967999999999996</v>
      </c>
      <c r="E12" s="167">
        <v>0</v>
      </c>
      <c r="F12" s="239">
        <v>336.12</v>
      </c>
      <c r="G12" s="239">
        <v>0.67500000000000004</v>
      </c>
      <c r="H12" s="167">
        <v>0</v>
      </c>
      <c r="I12" s="239">
        <v>227.56299999999999</v>
      </c>
      <c r="J12" s="239">
        <v>125.673</v>
      </c>
      <c r="K12" s="240">
        <v>5.9119999999999999</v>
      </c>
      <c r="L12" s="167">
        <v>0</v>
      </c>
      <c r="M12" s="239">
        <v>15581.382999999998</v>
      </c>
      <c r="N12" s="239">
        <v>38.28</v>
      </c>
      <c r="O12" s="239">
        <v>3053.2950000000001</v>
      </c>
      <c r="P12" s="239">
        <v>963.91399999999999</v>
      </c>
      <c r="Q12" s="239">
        <v>201.33799999999999</v>
      </c>
      <c r="R12" s="239">
        <v>326.88</v>
      </c>
      <c r="S12" s="239">
        <v>140.29199999999997</v>
      </c>
      <c r="T12" s="239">
        <v>37.045000000000002</v>
      </c>
      <c r="U12" s="239">
        <v>817.15300000000002</v>
      </c>
      <c r="V12" s="239">
        <v>1155.4780000000001</v>
      </c>
      <c r="W12" s="239">
        <v>44.617000000000004</v>
      </c>
      <c r="X12" s="170">
        <v>0</v>
      </c>
      <c r="Y12" s="240">
        <v>58.62</v>
      </c>
      <c r="Z12" s="239">
        <v>31.511000000000003</v>
      </c>
      <c r="AA12" s="240">
        <v>340.72199999999998</v>
      </c>
      <c r="AB12" s="8"/>
    </row>
    <row r="13" spans="1:29" s="1" customFormat="1" ht="17.100000000000001" customHeight="1">
      <c r="A13" s="57" t="s">
        <v>119</v>
      </c>
      <c r="B13" s="69">
        <f t="shared" si="1"/>
        <v>36817.485000000008</v>
      </c>
      <c r="C13" s="232">
        <v>13200.57</v>
      </c>
      <c r="D13" s="238">
        <v>37.067</v>
      </c>
      <c r="E13" s="167">
        <v>0</v>
      </c>
      <c r="F13" s="239">
        <v>348.97800000000001</v>
      </c>
      <c r="G13" s="239">
        <v>0.97099999999999997</v>
      </c>
      <c r="H13" s="167">
        <v>0</v>
      </c>
      <c r="I13" s="239">
        <v>214.60199999999998</v>
      </c>
      <c r="J13" s="239">
        <v>128.69999999999999</v>
      </c>
      <c r="K13" s="240">
        <v>6.32</v>
      </c>
      <c r="L13" s="167">
        <v>0</v>
      </c>
      <c r="M13" s="239">
        <v>15841.016000000001</v>
      </c>
      <c r="N13" s="239">
        <v>41.189</v>
      </c>
      <c r="O13" s="239">
        <v>2775.4060000000004</v>
      </c>
      <c r="P13" s="239">
        <v>955.71900000000005</v>
      </c>
      <c r="Q13" s="239">
        <v>249.16300000000001</v>
      </c>
      <c r="R13" s="239">
        <v>339.17499999999995</v>
      </c>
      <c r="S13" s="239">
        <v>154.10399999999998</v>
      </c>
      <c r="T13" s="239">
        <v>43.451000000000001</v>
      </c>
      <c r="U13" s="239">
        <v>829.10500000000002</v>
      </c>
      <c r="V13" s="239">
        <v>1108.2959999999998</v>
      </c>
      <c r="W13" s="239">
        <v>37.850999999999999</v>
      </c>
      <c r="X13" s="170">
        <v>0</v>
      </c>
      <c r="Y13" s="240">
        <v>58.771000000000001</v>
      </c>
      <c r="Z13" s="239">
        <v>29.846000000000004</v>
      </c>
      <c r="AA13" s="240">
        <v>417.185</v>
      </c>
      <c r="AB13" s="8"/>
    </row>
    <row r="14" spans="1:29" s="1" customFormat="1" ht="17.100000000000001" customHeight="1">
      <c r="A14" s="57" t="s">
        <v>120</v>
      </c>
      <c r="B14" s="69">
        <f t="shared" si="1"/>
        <v>39825.667999999991</v>
      </c>
      <c r="C14" s="232">
        <v>14836.072000000002</v>
      </c>
      <c r="D14" s="238">
        <v>41.011000000000003</v>
      </c>
      <c r="E14" s="167">
        <v>0</v>
      </c>
      <c r="F14" s="239">
        <v>385.00599999999997</v>
      </c>
      <c r="G14" s="239">
        <v>0.88900000000000001</v>
      </c>
      <c r="H14" s="167">
        <v>0</v>
      </c>
      <c r="I14" s="239">
        <v>246.87200000000001</v>
      </c>
      <c r="J14" s="239">
        <v>126.221</v>
      </c>
      <c r="K14" s="240">
        <v>8.8919999999999995</v>
      </c>
      <c r="L14" s="167">
        <v>0</v>
      </c>
      <c r="M14" s="239">
        <v>16936.703000000001</v>
      </c>
      <c r="N14" s="239">
        <v>40.826000000000001</v>
      </c>
      <c r="O14" s="239">
        <v>2909.7220000000002</v>
      </c>
      <c r="P14" s="239">
        <v>891.84699999999998</v>
      </c>
      <c r="Q14" s="239">
        <v>214.14</v>
      </c>
      <c r="R14" s="239">
        <v>326.05599999999998</v>
      </c>
      <c r="S14" s="239">
        <v>176.23099999999997</v>
      </c>
      <c r="T14" s="239">
        <v>56.619</v>
      </c>
      <c r="U14" s="239">
        <v>885.76</v>
      </c>
      <c r="V14" s="239">
        <v>1101.367</v>
      </c>
      <c r="W14" s="239">
        <v>39.340000000000003</v>
      </c>
      <c r="X14" s="170">
        <v>0</v>
      </c>
      <c r="Y14" s="240">
        <v>58.143999999999998</v>
      </c>
      <c r="Z14" s="239">
        <v>31.93</v>
      </c>
      <c r="AA14" s="240">
        <v>512.02</v>
      </c>
      <c r="AB14" s="8"/>
    </row>
    <row r="15" spans="1:29" s="1" customFormat="1" ht="17.100000000000001" customHeight="1">
      <c r="A15" s="57" t="s">
        <v>121</v>
      </c>
      <c r="B15" s="69">
        <f t="shared" si="1"/>
        <v>40419.925000000003</v>
      </c>
      <c r="C15" s="232">
        <v>15650.316000000001</v>
      </c>
      <c r="D15" s="238">
        <v>48.542000000000002</v>
      </c>
      <c r="E15" s="167">
        <v>0</v>
      </c>
      <c r="F15" s="239">
        <v>360.654</v>
      </c>
      <c r="G15" s="239">
        <v>4.2210000000000001</v>
      </c>
      <c r="H15" s="167">
        <v>0</v>
      </c>
      <c r="I15" s="239">
        <v>277.15700000000004</v>
      </c>
      <c r="J15" s="239">
        <v>135.00800000000001</v>
      </c>
      <c r="K15" s="240">
        <v>11.372999999999999</v>
      </c>
      <c r="L15" s="167">
        <v>0</v>
      </c>
      <c r="M15" s="239">
        <v>16672.675999999999</v>
      </c>
      <c r="N15" s="239">
        <v>43.881999999999998</v>
      </c>
      <c r="O15" s="239">
        <v>2828.0630000000001</v>
      </c>
      <c r="P15" s="239">
        <v>944.17100000000005</v>
      </c>
      <c r="Q15" s="239">
        <v>211.196</v>
      </c>
      <c r="R15" s="239">
        <v>334.88799999999998</v>
      </c>
      <c r="S15" s="239">
        <v>198.92600000000002</v>
      </c>
      <c r="T15" s="239">
        <v>68.667000000000002</v>
      </c>
      <c r="U15" s="239">
        <v>919.78400000000011</v>
      </c>
      <c r="V15" s="239">
        <v>983.66599999999994</v>
      </c>
      <c r="W15" s="239">
        <v>42.945999999999998</v>
      </c>
      <c r="X15" s="170">
        <v>0</v>
      </c>
      <c r="Y15" s="240">
        <v>65.575999999999993</v>
      </c>
      <c r="Z15" s="239">
        <v>36.935000000000002</v>
      </c>
      <c r="AA15" s="240">
        <v>581.27800000000002</v>
      </c>
      <c r="AB15" s="8"/>
    </row>
    <row r="16" spans="1:29" s="1" customFormat="1" ht="17.100000000000001" customHeight="1">
      <c r="A16" s="57" t="s">
        <v>122</v>
      </c>
      <c r="B16" s="69">
        <f t="shared" si="1"/>
        <v>38203.762999999999</v>
      </c>
      <c r="C16" s="232">
        <v>14717.300999999999</v>
      </c>
      <c r="D16" s="238">
        <v>48.037999999999997</v>
      </c>
      <c r="E16" s="167">
        <v>0</v>
      </c>
      <c r="F16" s="239">
        <v>351.71999999999997</v>
      </c>
      <c r="G16" s="239">
        <v>4.4750000000000005</v>
      </c>
      <c r="H16" s="167">
        <v>0</v>
      </c>
      <c r="I16" s="239">
        <v>260.161</v>
      </c>
      <c r="J16" s="239">
        <v>153.66400000000002</v>
      </c>
      <c r="K16" s="240">
        <v>12.042</v>
      </c>
      <c r="L16" s="167">
        <v>0</v>
      </c>
      <c r="M16" s="239">
        <v>15459.74</v>
      </c>
      <c r="N16" s="239">
        <v>43.798999999999999</v>
      </c>
      <c r="O16" s="239">
        <v>2755.5370000000003</v>
      </c>
      <c r="P16" s="239">
        <v>996.78399999999999</v>
      </c>
      <c r="Q16" s="239">
        <v>242.57599999999999</v>
      </c>
      <c r="R16" s="239">
        <v>289.24099999999999</v>
      </c>
      <c r="S16" s="239">
        <v>192.61500000000001</v>
      </c>
      <c r="T16" s="239">
        <v>64.224000000000004</v>
      </c>
      <c r="U16" s="239">
        <v>913.322</v>
      </c>
      <c r="V16" s="239">
        <v>1008.287</v>
      </c>
      <c r="W16" s="239">
        <v>39.846000000000004</v>
      </c>
      <c r="X16" s="170">
        <v>0</v>
      </c>
      <c r="Y16" s="240">
        <v>68.085999999999999</v>
      </c>
      <c r="Z16" s="239">
        <v>40.917000000000002</v>
      </c>
      <c r="AA16" s="240">
        <v>541.38800000000003</v>
      </c>
      <c r="AB16" s="8"/>
    </row>
    <row r="17" spans="1:31" s="1" customFormat="1" ht="17.100000000000001" customHeight="1">
      <c r="A17" s="57" t="s">
        <v>123</v>
      </c>
      <c r="B17" s="69">
        <f t="shared" si="1"/>
        <v>34448.46699999999</v>
      </c>
      <c r="C17" s="232">
        <v>13503.814999999999</v>
      </c>
      <c r="D17" s="238">
        <v>42.840999999999994</v>
      </c>
      <c r="E17" s="167">
        <v>0</v>
      </c>
      <c r="F17" s="239">
        <v>305.59699999999998</v>
      </c>
      <c r="G17" s="239">
        <v>1.6870000000000001</v>
      </c>
      <c r="H17" s="167">
        <v>0</v>
      </c>
      <c r="I17" s="239">
        <v>238.24199999999999</v>
      </c>
      <c r="J17" s="239">
        <v>124.681</v>
      </c>
      <c r="K17" s="240">
        <v>6.5880000000000001</v>
      </c>
      <c r="L17" s="167">
        <v>0</v>
      </c>
      <c r="M17" s="239">
        <v>14264.157999999999</v>
      </c>
      <c r="N17" s="239">
        <v>38.304000000000002</v>
      </c>
      <c r="O17" s="239">
        <v>2319.0140000000001</v>
      </c>
      <c r="P17" s="239">
        <v>834.92100000000005</v>
      </c>
      <c r="Q17" s="239">
        <v>228.75</v>
      </c>
      <c r="R17" s="239">
        <v>206.523</v>
      </c>
      <c r="S17" s="239">
        <v>143.922</v>
      </c>
      <c r="T17" s="239">
        <v>49.322000000000003</v>
      </c>
      <c r="U17" s="239">
        <v>719.72400000000005</v>
      </c>
      <c r="V17" s="239">
        <v>864.81500000000005</v>
      </c>
      <c r="W17" s="239">
        <v>32.198999999999998</v>
      </c>
      <c r="X17" s="170">
        <v>0</v>
      </c>
      <c r="Y17" s="240">
        <v>52.768000000000001</v>
      </c>
      <c r="Z17" s="239">
        <v>38.456000000000003</v>
      </c>
      <c r="AA17" s="240">
        <v>432.14</v>
      </c>
      <c r="AB17" s="8"/>
    </row>
    <row r="18" spans="1:31" s="1" customFormat="1" ht="17.100000000000001" customHeight="1">
      <c r="A18" s="57" t="s">
        <v>124</v>
      </c>
      <c r="B18" s="69">
        <f t="shared" si="1"/>
        <v>32136.385999999999</v>
      </c>
      <c r="C18" s="232">
        <v>13019.976999999999</v>
      </c>
      <c r="D18" s="238">
        <v>42.81</v>
      </c>
      <c r="E18" s="167">
        <v>0</v>
      </c>
      <c r="F18" s="239">
        <v>387.57500000000005</v>
      </c>
      <c r="G18" s="239">
        <v>1.5489999999999999</v>
      </c>
      <c r="H18" s="167">
        <v>0</v>
      </c>
      <c r="I18" s="239">
        <v>254.56900000000002</v>
      </c>
      <c r="J18" s="239">
        <v>143.72399999999999</v>
      </c>
      <c r="K18" s="240">
        <v>7.0430000000000001</v>
      </c>
      <c r="L18" s="167">
        <v>0</v>
      </c>
      <c r="M18" s="239">
        <v>11630.283000000001</v>
      </c>
      <c r="N18" s="239">
        <v>43.997999999999998</v>
      </c>
      <c r="O18" s="239">
        <v>2578.1440000000002</v>
      </c>
      <c r="P18" s="239">
        <v>1010.978</v>
      </c>
      <c r="Q18" s="239">
        <v>235.27899999999997</v>
      </c>
      <c r="R18" s="239">
        <v>254.49699999999999</v>
      </c>
      <c r="S18" s="239">
        <v>161.55800000000002</v>
      </c>
      <c r="T18" s="239">
        <v>45.094999999999999</v>
      </c>
      <c r="U18" s="239">
        <v>793.26799999999992</v>
      </c>
      <c r="V18" s="239">
        <v>1003.8709999999999</v>
      </c>
      <c r="W18" s="239">
        <v>41.718000000000004</v>
      </c>
      <c r="X18" s="167">
        <v>0</v>
      </c>
      <c r="Y18" s="240">
        <v>55.987000000000002</v>
      </c>
      <c r="Z18" s="239">
        <v>41.573999999999998</v>
      </c>
      <c r="AA18" s="240">
        <v>382.88900000000001</v>
      </c>
      <c r="AB18" s="8"/>
    </row>
    <row r="19" spans="1:31" s="1" customFormat="1" ht="17.100000000000001" customHeight="1">
      <c r="A19" s="59" t="s">
        <v>125</v>
      </c>
      <c r="B19" s="73">
        <f t="shared" si="1"/>
        <v>34660.968000000008</v>
      </c>
      <c r="C19" s="237">
        <v>12066.907999999999</v>
      </c>
      <c r="D19" s="241">
        <v>42.048000000000002</v>
      </c>
      <c r="E19" s="169">
        <v>0</v>
      </c>
      <c r="F19" s="242">
        <v>451.31299999999999</v>
      </c>
      <c r="G19" s="242">
        <v>3.1460000000000004</v>
      </c>
      <c r="H19" s="169">
        <v>0</v>
      </c>
      <c r="I19" s="242">
        <v>329.70600000000002</v>
      </c>
      <c r="J19" s="242">
        <v>172.642</v>
      </c>
      <c r="K19" s="243">
        <v>10.013</v>
      </c>
      <c r="L19" s="169">
        <v>0</v>
      </c>
      <c r="M19" s="242">
        <v>14277.977000000001</v>
      </c>
      <c r="N19" s="242">
        <v>51.257000000000005</v>
      </c>
      <c r="O19" s="242">
        <v>2559.3950000000004</v>
      </c>
      <c r="P19" s="242">
        <v>1188.9259999999999</v>
      </c>
      <c r="Q19" s="242">
        <v>306.48999999999995</v>
      </c>
      <c r="R19" s="242">
        <v>291.04700000000003</v>
      </c>
      <c r="S19" s="242">
        <v>181.946</v>
      </c>
      <c r="T19" s="242">
        <v>61.733999999999995</v>
      </c>
      <c r="U19" s="242">
        <v>985.66200000000003</v>
      </c>
      <c r="V19" s="242">
        <v>1052.3890000000001</v>
      </c>
      <c r="W19" s="242">
        <v>59.117999999999995</v>
      </c>
      <c r="X19" s="169">
        <v>0</v>
      </c>
      <c r="Y19" s="243">
        <v>71.614999999999995</v>
      </c>
      <c r="Z19" s="242">
        <v>40.995999999999995</v>
      </c>
      <c r="AA19" s="243">
        <v>456.64</v>
      </c>
      <c r="AB19" s="8"/>
    </row>
    <row r="20" spans="1:31" s="65" customFormat="1" ht="17.100000000000001" customHeight="1">
      <c r="A20" s="145" t="s">
        <v>200</v>
      </c>
      <c r="B20" s="146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80" t="s">
        <v>179</v>
      </c>
      <c r="AB20" s="50"/>
    </row>
    <row r="21" spans="1:31" s="2" customFormat="1" ht="17.100000000000001" customHeight="1">
      <c r="A21" s="61" t="s">
        <v>127</v>
      </c>
      <c r="B21" s="61"/>
      <c r="C21" s="61"/>
      <c r="D21" s="61"/>
      <c r="E21" s="61"/>
      <c r="F21" s="61"/>
      <c r="G21" s="61"/>
      <c r="H21" s="61"/>
      <c r="I21" s="61"/>
      <c r="J21" s="61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0" t="s">
        <v>129</v>
      </c>
      <c r="AB21" s="62"/>
      <c r="AC21" s="63"/>
      <c r="AD21" s="63"/>
      <c r="AE21" s="63"/>
    </row>
    <row r="22" spans="1:3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spans="1:3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</row>
    <row r="24" spans="1:3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</row>
    <row r="25" spans="1:3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</sheetData>
  <mergeCells count="3">
    <mergeCell ref="A2:AA2"/>
    <mergeCell ref="A3:M3"/>
    <mergeCell ref="N3:AA3"/>
  </mergeCells>
  <phoneticPr fontId="5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0"/>
  <sheetViews>
    <sheetView view="pageBreakPreview" zoomScaleNormal="100" zoomScaleSheetLayoutView="100" workbookViewId="0">
      <selection activeCell="B5" sqref="B5"/>
    </sheetView>
  </sheetViews>
  <sheetFormatPr defaultColWidth="8.88671875" defaultRowHeight="13.5"/>
  <cols>
    <col min="1" max="1" width="8.77734375" style="7" customWidth="1"/>
    <col min="2" max="4" width="28.6640625" style="7" customWidth="1"/>
    <col min="5" max="16384" width="8.88671875" style="7"/>
  </cols>
  <sheetData>
    <row r="1" spans="1:17" s="53" customFormat="1" ht="11.25">
      <c r="A1" s="53" t="s">
        <v>192</v>
      </c>
      <c r="C1" s="139"/>
      <c r="E1" s="139"/>
      <c r="G1" s="139"/>
      <c r="I1" s="139"/>
      <c r="K1" s="139"/>
      <c r="M1" s="139"/>
      <c r="O1" s="139"/>
      <c r="Q1" s="139"/>
    </row>
    <row r="2" spans="1:17" s="12" customFormat="1" ht="30" customHeight="1">
      <c r="A2" s="249" t="s">
        <v>190</v>
      </c>
      <c r="B2" s="249"/>
      <c r="C2" s="249"/>
      <c r="D2" s="249"/>
      <c r="E2" s="11"/>
    </row>
    <row r="3" spans="1:17" s="2" customFormat="1" ht="15" customHeight="1">
      <c r="A3" s="267" t="s">
        <v>182</v>
      </c>
      <c r="B3" s="267"/>
      <c r="C3" s="1"/>
      <c r="D3" s="150" t="s">
        <v>181</v>
      </c>
    </row>
    <row r="4" spans="1:17" ht="42.75" customHeight="1" thickBot="1">
      <c r="A4" s="140" t="s">
        <v>184</v>
      </c>
      <c r="B4" s="55" t="s">
        <v>217</v>
      </c>
      <c r="C4" s="54" t="s">
        <v>218</v>
      </c>
      <c r="D4" s="54" t="s">
        <v>219</v>
      </c>
    </row>
    <row r="5" spans="1:17" s="130" customFormat="1" ht="29.25" customHeight="1" thickTop="1">
      <c r="A5" s="141">
        <v>2020</v>
      </c>
      <c r="B5" s="148">
        <f t="shared" ref="B5:B7" si="0">C5/D5*100</f>
        <v>51.127962085308056</v>
      </c>
      <c r="C5" s="149">
        <v>29667</v>
      </c>
      <c r="D5" s="154">
        <v>58025</v>
      </c>
      <c r="E5" s="131"/>
    </row>
    <row r="6" spans="1:17" s="130" customFormat="1" ht="29.25" customHeight="1">
      <c r="A6" s="141">
        <v>2021</v>
      </c>
      <c r="B6" s="148">
        <f t="shared" si="0"/>
        <v>53.169061593469614</v>
      </c>
      <c r="C6" s="149">
        <v>31525</v>
      </c>
      <c r="D6" s="154">
        <v>59292</v>
      </c>
      <c r="E6" s="131"/>
    </row>
    <row r="7" spans="1:17" s="131" customFormat="1" ht="29.25" customHeight="1">
      <c r="A7" s="141">
        <v>2022</v>
      </c>
      <c r="B7" s="148">
        <f t="shared" si="0"/>
        <v>54.796625741251148</v>
      </c>
      <c r="C7" s="149">
        <v>32804</v>
      </c>
      <c r="D7" s="154">
        <v>59865</v>
      </c>
    </row>
    <row r="8" spans="1:17" s="131" customFormat="1" ht="29.25" customHeight="1">
      <c r="A8" s="225">
        <v>2023</v>
      </c>
      <c r="B8" s="148">
        <v>55.644747513199491</v>
      </c>
      <c r="C8" s="226">
        <v>33620</v>
      </c>
      <c r="D8" s="154">
        <v>60419</v>
      </c>
    </row>
    <row r="9" spans="1:17" s="129" customFormat="1" ht="24.75" customHeight="1">
      <c r="A9" s="160">
        <v>2024</v>
      </c>
      <c r="B9" s="248">
        <v>55.7</v>
      </c>
      <c r="C9" s="180">
        <v>33363</v>
      </c>
      <c r="D9" s="181">
        <v>59951</v>
      </c>
    </row>
    <row r="10" spans="1:17" s="224" customFormat="1" ht="15" customHeight="1">
      <c r="A10" s="244" t="s">
        <v>220</v>
      </c>
      <c r="B10" s="244"/>
      <c r="C10" s="244"/>
      <c r="D10" s="245"/>
    </row>
    <row r="11" spans="1:17" s="224" customFormat="1" ht="15" customHeight="1">
      <c r="A11" s="61" t="s">
        <v>221</v>
      </c>
      <c r="B11" s="61"/>
      <c r="C11" s="61"/>
      <c r="D11" s="245"/>
    </row>
    <row r="12" spans="1:17" s="224" customFormat="1" ht="15" customHeight="1">
      <c r="A12" s="61" t="s">
        <v>222</v>
      </c>
      <c r="B12" s="61"/>
      <c r="C12" s="61"/>
      <c r="D12" s="245"/>
    </row>
    <row r="13" spans="1:17" s="2" customFormat="1" ht="18.75" customHeight="1">
      <c r="A13" s="268" t="s">
        <v>180</v>
      </c>
      <c r="B13" s="268"/>
      <c r="C13" s="268"/>
      <c r="D13" s="128" t="s">
        <v>186</v>
      </c>
    </row>
    <row r="14" spans="1:17" ht="9.9499999999999993" customHeight="1"/>
    <row r="15" spans="1:17" ht="9.9499999999999993" customHeight="1"/>
    <row r="16" spans="1:17" ht="9.9499999999999993" customHeight="1"/>
    <row r="17" spans="1:4" ht="9.9499999999999993" customHeight="1"/>
    <row r="18" spans="1:4" ht="20.100000000000001" customHeight="1"/>
    <row r="19" spans="1:4" ht="20.100000000000001" customHeight="1"/>
    <row r="20" spans="1:4" s="2" customFormat="1" ht="15" customHeight="1">
      <c r="A20" s="7"/>
      <c r="B20" s="7"/>
      <c r="C20" s="7"/>
      <c r="D20" s="7"/>
    </row>
  </sheetData>
  <mergeCells count="3">
    <mergeCell ref="A3:B3"/>
    <mergeCell ref="A2:D2"/>
    <mergeCell ref="A13:C13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86" pageOrder="overThenDown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1"/>
  <sheetViews>
    <sheetView view="pageBreakPreview" zoomScaleNormal="100" zoomScaleSheetLayoutView="100" workbookViewId="0">
      <selection activeCell="I11" sqref="I11"/>
    </sheetView>
  </sheetViews>
  <sheetFormatPr defaultColWidth="8.88671875" defaultRowHeight="13.5"/>
  <cols>
    <col min="1" max="1" width="8.77734375" style="3" customWidth="1"/>
    <col min="2" max="3" width="14.33203125" style="3" customWidth="1"/>
    <col min="4" max="4" width="12.77734375" style="3" customWidth="1"/>
    <col min="5" max="5" width="14.33203125" style="3" customWidth="1"/>
    <col min="6" max="8" width="15.77734375" style="3" customWidth="1"/>
    <col min="9" max="16384" width="8.88671875" style="3"/>
  </cols>
  <sheetData>
    <row r="1" spans="1:17" s="53" customFormat="1" ht="11.25">
      <c r="A1" s="53" t="s">
        <v>192</v>
      </c>
      <c r="B1" s="53" t="s">
        <v>194</v>
      </c>
      <c r="C1" s="139"/>
      <c r="E1" s="139"/>
      <c r="G1" s="139"/>
      <c r="I1" s="139"/>
      <c r="K1" s="139"/>
      <c r="M1" s="139"/>
      <c r="O1" s="139"/>
      <c r="Q1" s="139"/>
    </row>
    <row r="2" spans="1:17" s="12" customFormat="1" ht="21.95" customHeight="1">
      <c r="A2" s="249" t="s">
        <v>193</v>
      </c>
      <c r="B2" s="249"/>
      <c r="C2" s="249"/>
      <c r="D2" s="249"/>
      <c r="E2" s="249"/>
      <c r="F2" s="249"/>
      <c r="G2" s="249"/>
      <c r="H2" s="249"/>
      <c r="I2" s="11"/>
    </row>
    <row r="3" spans="1:17" s="2" customFormat="1" ht="15" customHeight="1">
      <c r="A3" s="250" t="s">
        <v>23</v>
      </c>
      <c r="B3" s="250"/>
      <c r="C3" s="250"/>
      <c r="D3" s="251"/>
      <c r="F3" s="22"/>
      <c r="G3" s="22"/>
      <c r="H3" s="18" t="s">
        <v>113</v>
      </c>
    </row>
    <row r="4" spans="1:17" ht="30" customHeight="1">
      <c r="A4" s="275" t="s">
        <v>152</v>
      </c>
      <c r="B4" s="269" t="s">
        <v>11</v>
      </c>
      <c r="C4" s="279" t="s">
        <v>31</v>
      </c>
      <c r="D4" s="283"/>
      <c r="E4" s="269" t="s">
        <v>32</v>
      </c>
      <c r="F4" s="270" t="s">
        <v>33</v>
      </c>
      <c r="G4" s="270" t="s">
        <v>34</v>
      </c>
      <c r="H4" s="270" t="s">
        <v>35</v>
      </c>
    </row>
    <row r="5" spans="1:17" ht="20.100000000000001" customHeight="1">
      <c r="A5" s="275"/>
      <c r="B5" s="277"/>
      <c r="C5" s="280"/>
      <c r="D5" s="284"/>
      <c r="E5" s="269"/>
      <c r="F5" s="270"/>
      <c r="G5" s="270"/>
      <c r="H5" s="270"/>
    </row>
    <row r="6" spans="1:17" ht="20.100000000000001" customHeight="1">
      <c r="A6" s="275"/>
      <c r="B6" s="277"/>
      <c r="C6" s="281"/>
      <c r="D6" s="272" t="s">
        <v>36</v>
      </c>
      <c r="E6" s="270"/>
      <c r="F6" s="270"/>
      <c r="G6" s="270"/>
      <c r="H6" s="270"/>
    </row>
    <row r="7" spans="1:17" s="2" customFormat="1" ht="15" customHeight="1">
      <c r="A7" s="275"/>
      <c r="B7" s="277"/>
      <c r="C7" s="281"/>
      <c r="D7" s="273"/>
      <c r="E7" s="270"/>
      <c r="F7" s="270"/>
      <c r="G7" s="270"/>
      <c r="H7" s="270"/>
    </row>
    <row r="8" spans="1:17" s="13" customFormat="1" ht="24.95" customHeight="1" thickBot="1">
      <c r="A8" s="276"/>
      <c r="B8" s="278"/>
      <c r="C8" s="282"/>
      <c r="D8" s="274"/>
      <c r="E8" s="271"/>
      <c r="F8" s="271"/>
      <c r="G8" s="271"/>
      <c r="H8" s="271"/>
      <c r="I8" s="14"/>
    </row>
    <row r="9" spans="1:17" s="13" customFormat="1" ht="17.100000000000001" customHeight="1" thickTop="1">
      <c r="A9" s="81">
        <v>2020</v>
      </c>
      <c r="B9" s="60">
        <v>118251</v>
      </c>
      <c r="C9" s="30">
        <v>99213</v>
      </c>
      <c r="D9" s="60">
        <v>84</v>
      </c>
      <c r="E9" s="60">
        <v>77100</v>
      </c>
      <c r="F9" s="60">
        <v>37940</v>
      </c>
      <c r="G9" s="60">
        <v>382</v>
      </c>
      <c r="H9" s="77">
        <v>25850</v>
      </c>
      <c r="I9" s="14"/>
    </row>
    <row r="10" spans="1:17" s="13" customFormat="1" ht="17.100000000000001" customHeight="1">
      <c r="A10" s="81">
        <v>2021</v>
      </c>
      <c r="B10" s="60">
        <v>119367</v>
      </c>
      <c r="C10" s="30">
        <v>102697</v>
      </c>
      <c r="D10" s="60">
        <f>C10/B10*100</f>
        <v>86.034666197525283</v>
      </c>
      <c r="E10" s="60">
        <v>77100</v>
      </c>
      <c r="F10" s="60">
        <v>40830</v>
      </c>
      <c r="G10" s="60">
        <v>397.3</v>
      </c>
      <c r="H10" s="77">
        <v>27219</v>
      </c>
      <c r="I10" s="14"/>
    </row>
    <row r="11" spans="1:17" s="13" customFormat="1" ht="17.100000000000001" customHeight="1">
      <c r="A11" s="81">
        <v>2022</v>
      </c>
      <c r="B11" s="60">
        <v>119553</v>
      </c>
      <c r="C11" s="30">
        <v>104614</v>
      </c>
      <c r="D11" s="60">
        <v>87.5</v>
      </c>
      <c r="E11" s="60">
        <v>77100</v>
      </c>
      <c r="F11" s="60">
        <v>41046</v>
      </c>
      <c r="G11" s="60">
        <v>392</v>
      </c>
      <c r="H11" s="77">
        <v>27683</v>
      </c>
      <c r="I11" s="14"/>
    </row>
    <row r="12" spans="1:17" s="13" customFormat="1" ht="17.100000000000001" customHeight="1">
      <c r="A12" s="81">
        <v>2023</v>
      </c>
      <c r="B12" s="60">
        <v>121298</v>
      </c>
      <c r="C12" s="30">
        <v>104511</v>
      </c>
      <c r="D12" s="60">
        <v>86.1</v>
      </c>
      <c r="E12" s="60">
        <v>77100</v>
      </c>
      <c r="F12" s="60">
        <v>40999</v>
      </c>
      <c r="G12" s="60">
        <v>392</v>
      </c>
      <c r="H12" s="77">
        <v>31111</v>
      </c>
      <c r="I12" s="14"/>
    </row>
    <row r="13" spans="1:17" s="83" customFormat="1" ht="17.100000000000001" customHeight="1">
      <c r="A13" s="84">
        <v>2024</v>
      </c>
      <c r="B13" s="184">
        <v>121402</v>
      </c>
      <c r="C13" s="185">
        <v>105058</v>
      </c>
      <c r="D13" s="184">
        <v>86.5</v>
      </c>
      <c r="E13" s="184">
        <v>77100</v>
      </c>
      <c r="F13" s="184">
        <v>43387</v>
      </c>
      <c r="G13" s="184">
        <v>411.6</v>
      </c>
      <c r="H13" s="186">
        <v>31704</v>
      </c>
      <c r="I13" s="82"/>
    </row>
    <row r="14" spans="1:17" ht="17.25" customHeight="1">
      <c r="A14" s="8" t="s">
        <v>185</v>
      </c>
      <c r="B14" s="8"/>
      <c r="C14" s="8"/>
      <c r="D14" s="8"/>
      <c r="E14" s="1"/>
      <c r="F14" s="8"/>
      <c r="G14" s="8"/>
      <c r="H14" s="80" t="s">
        <v>151</v>
      </c>
    </row>
    <row r="15" spans="1:17" ht="9.9499999999999993" customHeight="1"/>
    <row r="16" spans="1:17" ht="9.9499999999999993" customHeight="1"/>
    <row r="17" spans="1:8" ht="9.9499999999999993" customHeight="1"/>
    <row r="18" spans="1:8" ht="9.9499999999999993" customHeight="1"/>
    <row r="19" spans="1:8" ht="20.100000000000001" customHeight="1">
      <c r="D19" s="4"/>
    </row>
    <row r="20" spans="1:8" ht="20.100000000000001" customHeight="1"/>
    <row r="21" spans="1:8" s="2" customFormat="1" ht="15" customHeight="1">
      <c r="A21" s="3"/>
      <c r="B21" s="3"/>
      <c r="C21" s="3"/>
      <c r="D21" s="3"/>
      <c r="E21" s="3"/>
      <c r="F21" s="3"/>
      <c r="G21" s="3"/>
      <c r="H21" s="3"/>
    </row>
  </sheetData>
  <mergeCells count="11">
    <mergeCell ref="E4:E8"/>
    <mergeCell ref="F4:F8"/>
    <mergeCell ref="G4:G8"/>
    <mergeCell ref="H4:H8"/>
    <mergeCell ref="A2:H2"/>
    <mergeCell ref="D6:D8"/>
    <mergeCell ref="A3:D3"/>
    <mergeCell ref="A4:A8"/>
    <mergeCell ref="B4:B8"/>
    <mergeCell ref="C4:C8"/>
    <mergeCell ref="D4:D5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86" pageOrder="overThenDown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9"/>
  <sheetViews>
    <sheetView view="pageBreakPreview" zoomScaleNormal="100" zoomScaleSheetLayoutView="100" workbookViewId="0">
      <selection activeCell="J10" sqref="J10"/>
    </sheetView>
  </sheetViews>
  <sheetFormatPr defaultColWidth="8.88671875" defaultRowHeight="13.5"/>
  <cols>
    <col min="1" max="1" width="8.77734375" style="3" customWidth="1"/>
    <col min="2" max="2" width="8.88671875" style="3" customWidth="1"/>
    <col min="3" max="3" width="6.33203125" style="3" customWidth="1"/>
    <col min="4" max="7" width="7.33203125" style="3" customWidth="1"/>
    <col min="8" max="8" width="6.33203125" style="3" customWidth="1"/>
    <col min="9" max="9" width="7.33203125" style="3" bestFit="1" customWidth="1"/>
    <col min="10" max="13" width="7.33203125" style="3" customWidth="1"/>
    <col min="14" max="14" width="8.109375" style="3" customWidth="1"/>
    <col min="15" max="15" width="9.44140625" style="3" bestFit="1" customWidth="1"/>
    <col min="16" max="19" width="7.33203125" style="3" customWidth="1"/>
    <col min="20" max="20" width="9.44140625" style="3" bestFit="1" customWidth="1"/>
    <col min="21" max="21" width="8.109375" style="3" bestFit="1" customWidth="1"/>
    <col min="22" max="25" width="7.33203125" style="3" customWidth="1"/>
    <col min="26" max="26" width="6.33203125" style="3" customWidth="1"/>
    <col min="27" max="27" width="8.109375" style="3" bestFit="1" customWidth="1"/>
    <col min="28" max="32" width="6.33203125" style="3" customWidth="1"/>
    <col min="33" max="33" width="8.88671875" style="4"/>
    <col min="34" max="16384" width="8.88671875" style="3"/>
  </cols>
  <sheetData>
    <row r="1" spans="1:34" s="53" customFormat="1" ht="11.25">
      <c r="A1" s="53" t="s">
        <v>192</v>
      </c>
      <c r="C1" s="139"/>
      <c r="E1" s="139"/>
      <c r="G1" s="139"/>
      <c r="I1" s="139"/>
      <c r="K1" s="139"/>
      <c r="M1" s="139"/>
      <c r="O1" s="139"/>
      <c r="Q1" s="139"/>
    </row>
    <row r="2" spans="1:34" s="12" customFormat="1" ht="27.95" customHeight="1">
      <c r="A2" s="286" t="s">
        <v>204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11"/>
    </row>
    <row r="3" spans="1:34" s="2" customFormat="1" ht="15" customHeight="1">
      <c r="A3" s="285" t="s">
        <v>21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V3" s="23"/>
      <c r="W3" s="23"/>
      <c r="X3" s="23"/>
      <c r="Y3" s="23"/>
      <c r="Z3" s="23"/>
      <c r="AA3" s="23"/>
      <c r="AB3" s="23"/>
      <c r="AC3" s="23"/>
      <c r="AD3" s="23"/>
      <c r="AE3" s="23"/>
      <c r="AF3" s="19" t="s">
        <v>3</v>
      </c>
      <c r="AG3" s="6"/>
    </row>
    <row r="4" spans="1:34" ht="39.950000000000003" customHeight="1">
      <c r="A4" s="290" t="s">
        <v>107</v>
      </c>
      <c r="B4" s="289" t="s">
        <v>2</v>
      </c>
      <c r="C4" s="287" t="s">
        <v>95</v>
      </c>
      <c r="D4" s="288"/>
      <c r="E4" s="288"/>
      <c r="F4" s="288"/>
      <c r="G4" s="288"/>
      <c r="H4" s="289"/>
      <c r="I4" s="287" t="s">
        <v>96</v>
      </c>
      <c r="J4" s="288"/>
      <c r="K4" s="288"/>
      <c r="L4" s="288"/>
      <c r="M4" s="288"/>
      <c r="N4" s="289"/>
      <c r="O4" s="287" t="s">
        <v>97</v>
      </c>
      <c r="P4" s="288"/>
      <c r="Q4" s="288"/>
      <c r="R4" s="288"/>
      <c r="S4" s="288"/>
      <c r="T4" s="289"/>
      <c r="U4" s="287" t="s">
        <v>18</v>
      </c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9"/>
    </row>
    <row r="5" spans="1:34" ht="144" customHeight="1" thickBot="1">
      <c r="A5" s="291"/>
      <c r="B5" s="292"/>
      <c r="C5" s="89"/>
      <c r="D5" s="90" t="s">
        <v>25</v>
      </c>
      <c r="E5" s="91" t="s">
        <v>26</v>
      </c>
      <c r="F5" s="90" t="s">
        <v>19</v>
      </c>
      <c r="G5" s="90" t="s">
        <v>59</v>
      </c>
      <c r="H5" s="90" t="s">
        <v>20</v>
      </c>
      <c r="I5" s="89"/>
      <c r="J5" s="90" t="s">
        <v>25</v>
      </c>
      <c r="K5" s="91" t="s">
        <v>26</v>
      </c>
      <c r="L5" s="90" t="s">
        <v>19</v>
      </c>
      <c r="M5" s="90" t="s">
        <v>59</v>
      </c>
      <c r="N5" s="90" t="s">
        <v>20</v>
      </c>
      <c r="O5" s="89"/>
      <c r="P5" s="90" t="s">
        <v>25</v>
      </c>
      <c r="Q5" s="91" t="s">
        <v>26</v>
      </c>
      <c r="R5" s="90" t="s">
        <v>19</v>
      </c>
      <c r="S5" s="90" t="s">
        <v>59</v>
      </c>
      <c r="T5" s="90" t="s">
        <v>20</v>
      </c>
      <c r="U5" s="89"/>
      <c r="V5" s="90" t="s">
        <v>25</v>
      </c>
      <c r="W5" s="91" t="s">
        <v>26</v>
      </c>
      <c r="X5" s="90" t="s">
        <v>19</v>
      </c>
      <c r="Y5" s="90" t="s">
        <v>59</v>
      </c>
      <c r="Z5" s="92" t="s">
        <v>27</v>
      </c>
      <c r="AA5" s="90" t="s">
        <v>191</v>
      </c>
      <c r="AB5" s="93" t="s">
        <v>28</v>
      </c>
      <c r="AC5" s="90" t="s">
        <v>29</v>
      </c>
      <c r="AD5" s="90" t="s">
        <v>98</v>
      </c>
      <c r="AE5" s="90" t="s">
        <v>30</v>
      </c>
      <c r="AF5" s="90" t="s">
        <v>20</v>
      </c>
    </row>
    <row r="6" spans="1:34" s="4" customFormat="1" ht="17.100000000000001" hidden="1" customHeight="1" thickTop="1">
      <c r="A6" s="94">
        <v>2016</v>
      </c>
      <c r="B6" s="30">
        <f t="shared" ref="B6:B11" si="0">C6+I6+O6+U6</f>
        <v>1113510</v>
      </c>
      <c r="C6" s="97">
        <f t="shared" ref="C6:C11" si="1">D6+E6+F6+G6+H6</f>
        <v>1481</v>
      </c>
      <c r="D6" s="30">
        <v>0</v>
      </c>
      <c r="E6" s="30">
        <v>0</v>
      </c>
      <c r="F6" s="30">
        <v>0</v>
      </c>
      <c r="G6" s="30">
        <v>1481</v>
      </c>
      <c r="H6" s="85">
        <v>0</v>
      </c>
      <c r="I6" s="30">
        <f t="shared" ref="I6:I11" si="2">J6+K6+M6+L6+N6</f>
        <v>17140</v>
      </c>
      <c r="J6" s="30">
        <v>0</v>
      </c>
      <c r="K6" s="30">
        <v>4105</v>
      </c>
      <c r="L6" s="30">
        <v>0</v>
      </c>
      <c r="M6" s="30">
        <v>11248</v>
      </c>
      <c r="N6" s="85">
        <v>1787</v>
      </c>
      <c r="O6" s="30">
        <f t="shared" ref="O6:O11" si="3">P6+Q6+R6+S6+T6</f>
        <v>871427</v>
      </c>
      <c r="P6" s="30">
        <v>48660</v>
      </c>
      <c r="Q6" s="30">
        <v>1058</v>
      </c>
      <c r="R6" s="30">
        <v>18959</v>
      </c>
      <c r="S6" s="30">
        <v>82779</v>
      </c>
      <c r="T6" s="85">
        <v>719971</v>
      </c>
      <c r="U6" s="30">
        <f>SUM(V6:AF6)</f>
        <v>223462</v>
      </c>
      <c r="V6" s="30">
        <v>0</v>
      </c>
      <c r="W6" s="30">
        <v>223</v>
      </c>
      <c r="X6" s="30">
        <v>41</v>
      </c>
      <c r="Y6" s="30">
        <v>469</v>
      </c>
      <c r="Z6" s="30">
        <v>207678</v>
      </c>
      <c r="AA6" s="30">
        <v>0</v>
      </c>
      <c r="AB6" s="30">
        <v>13074</v>
      </c>
      <c r="AC6" s="30">
        <v>89</v>
      </c>
      <c r="AD6" s="30">
        <v>0</v>
      </c>
      <c r="AE6" s="30">
        <v>0</v>
      </c>
      <c r="AF6" s="77">
        <v>1888</v>
      </c>
    </row>
    <row r="7" spans="1:34" s="4" customFormat="1" ht="17.100000000000001" hidden="1" customHeight="1">
      <c r="A7" s="94">
        <v>2017</v>
      </c>
      <c r="B7" s="30">
        <f t="shared" si="0"/>
        <v>1148997</v>
      </c>
      <c r="C7" s="97">
        <f t="shared" si="1"/>
        <v>1481</v>
      </c>
      <c r="D7" s="30">
        <v>0</v>
      </c>
      <c r="E7" s="30">
        <v>0</v>
      </c>
      <c r="F7" s="30">
        <v>0</v>
      </c>
      <c r="G7" s="30">
        <v>1481</v>
      </c>
      <c r="H7" s="60">
        <v>0</v>
      </c>
      <c r="I7" s="30">
        <f t="shared" si="2"/>
        <v>17140</v>
      </c>
      <c r="J7" s="30">
        <v>0</v>
      </c>
      <c r="K7" s="30">
        <v>4105</v>
      </c>
      <c r="L7" s="30">
        <v>0</v>
      </c>
      <c r="M7" s="30">
        <v>11248</v>
      </c>
      <c r="N7" s="60">
        <v>1787</v>
      </c>
      <c r="O7" s="30">
        <f t="shared" si="3"/>
        <v>887527</v>
      </c>
      <c r="P7" s="30">
        <v>48660</v>
      </c>
      <c r="Q7" s="30">
        <v>1058</v>
      </c>
      <c r="R7" s="30">
        <v>18959</v>
      </c>
      <c r="S7" s="30">
        <v>82779</v>
      </c>
      <c r="T7" s="60">
        <v>736071</v>
      </c>
      <c r="U7" s="30">
        <f t="shared" ref="U7:U11" si="4">SUM(V7:AF7)</f>
        <v>242849</v>
      </c>
      <c r="V7" s="30">
        <v>0</v>
      </c>
      <c r="W7" s="30">
        <v>223</v>
      </c>
      <c r="X7" s="30">
        <v>41</v>
      </c>
      <c r="Y7" s="30">
        <v>469</v>
      </c>
      <c r="Z7" s="30">
        <v>207678</v>
      </c>
      <c r="AA7" s="30">
        <v>19387</v>
      </c>
      <c r="AB7" s="30">
        <v>13074</v>
      </c>
      <c r="AC7" s="30">
        <v>89</v>
      </c>
      <c r="AD7" s="30">
        <v>0</v>
      </c>
      <c r="AE7" s="30">
        <v>0</v>
      </c>
      <c r="AF7" s="77">
        <v>1888</v>
      </c>
    </row>
    <row r="8" spans="1:34" s="4" customFormat="1" ht="17.100000000000001" hidden="1" customHeight="1" thickTop="1">
      <c r="A8" s="94">
        <v>2018</v>
      </c>
      <c r="B8" s="77">
        <f t="shared" si="0"/>
        <v>1295290</v>
      </c>
      <c r="C8" s="30">
        <f t="shared" si="1"/>
        <v>1481</v>
      </c>
      <c r="D8" s="30">
        <v>0</v>
      </c>
      <c r="E8" s="30">
        <v>0</v>
      </c>
      <c r="F8" s="30">
        <v>0</v>
      </c>
      <c r="G8" s="30">
        <v>1481</v>
      </c>
      <c r="H8" s="60">
        <v>0</v>
      </c>
      <c r="I8" s="30">
        <f t="shared" si="2"/>
        <v>46970</v>
      </c>
      <c r="J8" s="30">
        <v>0</v>
      </c>
      <c r="K8" s="30">
        <v>17458</v>
      </c>
      <c r="L8" s="30">
        <v>0</v>
      </c>
      <c r="M8" s="30">
        <v>18660</v>
      </c>
      <c r="N8" s="60">
        <v>10852</v>
      </c>
      <c r="O8" s="30">
        <f t="shared" si="3"/>
        <v>973132</v>
      </c>
      <c r="P8" s="30">
        <v>23213</v>
      </c>
      <c r="Q8" s="30">
        <v>0</v>
      </c>
      <c r="R8" s="30">
        <v>7848</v>
      </c>
      <c r="S8" s="30">
        <v>103831</v>
      </c>
      <c r="T8" s="60">
        <v>838240</v>
      </c>
      <c r="U8" s="30">
        <f t="shared" si="4"/>
        <v>273707</v>
      </c>
      <c r="V8" s="30">
        <v>912</v>
      </c>
      <c r="W8" s="30">
        <v>0</v>
      </c>
      <c r="X8" s="30">
        <v>37</v>
      </c>
      <c r="Y8" s="30">
        <v>1274</v>
      </c>
      <c r="Z8" s="30">
        <v>142</v>
      </c>
      <c r="AA8" s="30">
        <v>267977</v>
      </c>
      <c r="AB8" s="30">
        <v>1679</v>
      </c>
      <c r="AC8" s="30">
        <v>0</v>
      </c>
      <c r="AD8" s="30">
        <v>0</v>
      </c>
      <c r="AE8" s="30">
        <v>0</v>
      </c>
      <c r="AF8" s="77">
        <v>1686</v>
      </c>
    </row>
    <row r="9" spans="1:34" s="4" customFormat="1" ht="17.100000000000001" hidden="1" customHeight="1">
      <c r="A9" s="94">
        <v>2019</v>
      </c>
      <c r="B9" s="77">
        <f t="shared" si="0"/>
        <v>1363341</v>
      </c>
      <c r="C9" s="30">
        <f t="shared" si="1"/>
        <v>1481</v>
      </c>
      <c r="D9" s="30">
        <v>0</v>
      </c>
      <c r="E9" s="30">
        <v>0</v>
      </c>
      <c r="F9" s="30">
        <v>0</v>
      </c>
      <c r="G9" s="30">
        <v>1481</v>
      </c>
      <c r="H9" s="60">
        <v>0</v>
      </c>
      <c r="I9" s="30">
        <f t="shared" si="2"/>
        <v>46970</v>
      </c>
      <c r="J9" s="30">
        <v>0</v>
      </c>
      <c r="K9" s="30">
        <v>17458</v>
      </c>
      <c r="L9" s="30">
        <v>0</v>
      </c>
      <c r="M9" s="30">
        <v>18660</v>
      </c>
      <c r="N9" s="60">
        <v>10852</v>
      </c>
      <c r="O9" s="30">
        <f t="shared" si="3"/>
        <v>1010732</v>
      </c>
      <c r="P9" s="30">
        <v>23213</v>
      </c>
      <c r="Q9" s="30">
        <v>0</v>
      </c>
      <c r="R9" s="30">
        <v>7848</v>
      </c>
      <c r="S9" s="30">
        <v>103831</v>
      </c>
      <c r="T9" s="60">
        <v>875840</v>
      </c>
      <c r="U9" s="30">
        <f t="shared" si="4"/>
        <v>304158</v>
      </c>
      <c r="V9" s="30">
        <v>995</v>
      </c>
      <c r="W9" s="30" t="s">
        <v>128</v>
      </c>
      <c r="X9" s="30">
        <v>37</v>
      </c>
      <c r="Y9" s="30">
        <v>1343</v>
      </c>
      <c r="Z9" s="30">
        <v>142</v>
      </c>
      <c r="AA9" s="30">
        <v>298062</v>
      </c>
      <c r="AB9" s="30">
        <v>1736</v>
      </c>
      <c r="AC9" s="30" t="s">
        <v>128</v>
      </c>
      <c r="AD9" s="30">
        <v>0</v>
      </c>
      <c r="AE9" s="30">
        <v>0</v>
      </c>
      <c r="AF9" s="77">
        <v>1843</v>
      </c>
    </row>
    <row r="10" spans="1:34" s="4" customFormat="1" ht="17.100000000000001" customHeight="1" thickTop="1">
      <c r="A10" s="94">
        <v>2020</v>
      </c>
      <c r="B10" s="77">
        <f t="shared" si="0"/>
        <v>1524541</v>
      </c>
      <c r="C10" s="30">
        <f t="shared" si="1"/>
        <v>1481</v>
      </c>
      <c r="D10" s="30">
        <v>0</v>
      </c>
      <c r="E10" s="30">
        <v>0</v>
      </c>
      <c r="F10" s="30">
        <v>0</v>
      </c>
      <c r="G10" s="30">
        <v>1481</v>
      </c>
      <c r="H10" s="60">
        <v>0</v>
      </c>
      <c r="I10" s="30">
        <f t="shared" si="2"/>
        <v>51080</v>
      </c>
      <c r="J10" s="30">
        <v>0</v>
      </c>
      <c r="K10" s="30">
        <v>17458</v>
      </c>
      <c r="L10" s="30">
        <v>0</v>
      </c>
      <c r="M10" s="30">
        <v>18660</v>
      </c>
      <c r="N10" s="60">
        <v>14962</v>
      </c>
      <c r="O10" s="30">
        <f t="shared" si="3"/>
        <v>1094786</v>
      </c>
      <c r="P10" s="30">
        <v>29</v>
      </c>
      <c r="Q10" s="30">
        <v>22260</v>
      </c>
      <c r="R10" s="30">
        <v>7848</v>
      </c>
      <c r="S10" s="30">
        <v>105137</v>
      </c>
      <c r="T10" s="60">
        <v>959512</v>
      </c>
      <c r="U10" s="30">
        <f t="shared" si="4"/>
        <v>377194</v>
      </c>
      <c r="V10" s="30">
        <v>0</v>
      </c>
      <c r="W10" s="30">
        <v>1415</v>
      </c>
      <c r="X10" s="30">
        <v>40</v>
      </c>
      <c r="Y10" s="30">
        <v>1513</v>
      </c>
      <c r="Z10" s="30">
        <v>135</v>
      </c>
      <c r="AA10" s="30">
        <v>370332</v>
      </c>
      <c r="AB10" s="30">
        <v>1906</v>
      </c>
      <c r="AC10" s="30" t="s">
        <v>128</v>
      </c>
      <c r="AD10" s="30">
        <v>0</v>
      </c>
      <c r="AE10" s="30">
        <v>0</v>
      </c>
      <c r="AF10" s="77">
        <v>1853</v>
      </c>
    </row>
    <row r="11" spans="1:34" s="4" customFormat="1" ht="17.100000000000001" customHeight="1">
      <c r="A11" s="94">
        <v>2021</v>
      </c>
      <c r="B11" s="77">
        <f t="shared" si="0"/>
        <v>1688825</v>
      </c>
      <c r="C11" s="30">
        <f t="shared" si="1"/>
        <v>1481</v>
      </c>
      <c r="D11" s="30">
        <v>0</v>
      </c>
      <c r="E11" s="30">
        <v>0</v>
      </c>
      <c r="F11" s="30">
        <v>0</v>
      </c>
      <c r="G11" s="30">
        <v>1481</v>
      </c>
      <c r="H11" s="60">
        <v>0</v>
      </c>
      <c r="I11" s="30">
        <f t="shared" si="2"/>
        <v>51080</v>
      </c>
      <c r="J11" s="30">
        <v>0</v>
      </c>
      <c r="K11" s="30">
        <v>17458</v>
      </c>
      <c r="L11" s="30">
        <v>0</v>
      </c>
      <c r="M11" s="30">
        <v>18660</v>
      </c>
      <c r="N11" s="60">
        <v>14962</v>
      </c>
      <c r="O11" s="30">
        <f t="shared" si="3"/>
        <v>1168575</v>
      </c>
      <c r="P11" s="30">
        <v>0</v>
      </c>
      <c r="Q11" s="30">
        <v>15883</v>
      </c>
      <c r="R11" s="30">
        <v>4269</v>
      </c>
      <c r="S11" s="30">
        <v>99175</v>
      </c>
      <c r="T11" s="60">
        <v>1049248</v>
      </c>
      <c r="U11" s="30">
        <f t="shared" si="4"/>
        <v>467689</v>
      </c>
      <c r="V11" s="30">
        <v>0</v>
      </c>
      <c r="W11" s="30">
        <v>1485</v>
      </c>
      <c r="X11" s="30">
        <v>43</v>
      </c>
      <c r="Y11" s="30">
        <v>1709</v>
      </c>
      <c r="Z11" s="30">
        <v>135</v>
      </c>
      <c r="AA11" s="30">
        <v>459776</v>
      </c>
      <c r="AB11" s="30">
        <v>2667</v>
      </c>
      <c r="AC11" s="30">
        <v>0</v>
      </c>
      <c r="AD11" s="30">
        <v>0</v>
      </c>
      <c r="AE11" s="30">
        <v>0</v>
      </c>
      <c r="AF11" s="77">
        <v>1874</v>
      </c>
    </row>
    <row r="12" spans="1:34" s="28" customFormat="1" ht="16.5" customHeight="1">
      <c r="A12" s="164">
        <v>2022</v>
      </c>
      <c r="B12" s="73">
        <v>1731874</v>
      </c>
      <c r="C12" s="46">
        <v>1481</v>
      </c>
      <c r="D12" s="46">
        <v>0</v>
      </c>
      <c r="E12" s="46">
        <v>0</v>
      </c>
      <c r="F12" s="46">
        <v>0</v>
      </c>
      <c r="G12" s="46">
        <v>1481</v>
      </c>
      <c r="H12" s="74">
        <v>0</v>
      </c>
      <c r="I12" s="46">
        <v>51080</v>
      </c>
      <c r="J12" s="46">
        <v>0</v>
      </c>
      <c r="K12" s="46">
        <v>17458</v>
      </c>
      <c r="L12" s="46">
        <v>0</v>
      </c>
      <c r="M12" s="46">
        <v>18660</v>
      </c>
      <c r="N12" s="74">
        <v>14962</v>
      </c>
      <c r="O12" s="46">
        <v>1197088</v>
      </c>
      <c r="P12" s="46">
        <v>0</v>
      </c>
      <c r="Q12" s="46">
        <v>15883</v>
      </c>
      <c r="R12" s="46">
        <v>4269</v>
      </c>
      <c r="S12" s="46">
        <v>99265</v>
      </c>
      <c r="T12" s="74">
        <v>1077671</v>
      </c>
      <c r="U12" s="46">
        <v>482225</v>
      </c>
      <c r="V12" s="46">
        <v>0</v>
      </c>
      <c r="W12" s="46">
        <v>1524</v>
      </c>
      <c r="X12" s="46">
        <v>43</v>
      </c>
      <c r="Y12" s="46">
        <v>1763</v>
      </c>
      <c r="Z12" s="46">
        <v>135</v>
      </c>
      <c r="AA12" s="46">
        <v>473351</v>
      </c>
      <c r="AB12" s="46">
        <v>2818</v>
      </c>
      <c r="AC12" s="46">
        <v>0</v>
      </c>
      <c r="AD12" s="46">
        <v>0</v>
      </c>
      <c r="AE12" s="46">
        <v>0</v>
      </c>
      <c r="AF12" s="78">
        <v>2591</v>
      </c>
    </row>
    <row r="13" spans="1:34" s="28" customFormat="1" ht="16.5" customHeight="1">
      <c r="A13" s="156" t="s">
        <v>205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</row>
    <row r="14" spans="1:34" s="2" customFormat="1" ht="15" customHeight="1">
      <c r="A14" s="268" t="s">
        <v>185</v>
      </c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1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98" t="s">
        <v>151</v>
      </c>
      <c r="AG14" s="62"/>
      <c r="AH14" s="63"/>
    </row>
    <row r="15" spans="1:3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3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</sheetData>
  <mergeCells count="9">
    <mergeCell ref="A3:T3"/>
    <mergeCell ref="A2:AF2"/>
    <mergeCell ref="A14:T14"/>
    <mergeCell ref="U4:AF4"/>
    <mergeCell ref="A4:A5"/>
    <mergeCell ref="B4:B5"/>
    <mergeCell ref="C4:H4"/>
    <mergeCell ref="I4:N4"/>
    <mergeCell ref="O4:T4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scale="48" firstPageNumber="86" pageOrder="overThenDown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B1DD9-AD44-4A28-804D-A98697B5CE5C}">
  <dimension ref="A1:AT14"/>
  <sheetViews>
    <sheetView view="pageBreakPreview" zoomScaleNormal="100" zoomScaleSheetLayoutView="100" workbookViewId="0">
      <selection activeCell="B7" sqref="B7"/>
    </sheetView>
  </sheetViews>
  <sheetFormatPr defaultColWidth="8.88671875" defaultRowHeight="13.5"/>
  <cols>
    <col min="1" max="1" width="8.77734375" style="3" customWidth="1"/>
    <col min="2" max="2" width="8.88671875" style="3" customWidth="1"/>
    <col min="3" max="3" width="6.33203125" style="3" customWidth="1"/>
    <col min="4" max="11" width="7.33203125" style="3" customWidth="1"/>
    <col min="12" max="12" width="6.33203125" style="3" customWidth="1"/>
    <col min="13" max="13" width="7.33203125" style="3" bestFit="1" customWidth="1"/>
    <col min="14" max="21" width="7.33203125" style="3" customWidth="1"/>
    <col min="22" max="22" width="8.109375" style="3" customWidth="1"/>
    <col min="23" max="23" width="9.44140625" style="3" bestFit="1" customWidth="1"/>
    <col min="24" max="28" width="7.33203125" style="3" customWidth="1"/>
    <col min="29" max="29" width="9.44140625" style="3" bestFit="1" customWidth="1"/>
    <col min="30" max="31" width="7.33203125" style="3" customWidth="1"/>
    <col min="32" max="32" width="9.44140625" style="3" bestFit="1" customWidth="1"/>
    <col min="33" max="33" width="8.109375" style="3" bestFit="1" customWidth="1"/>
    <col min="34" max="37" width="7.33203125" style="3" customWidth="1"/>
    <col min="38" max="38" width="6.33203125" style="3" customWidth="1"/>
    <col min="39" max="39" width="8.109375" style="3" bestFit="1" customWidth="1"/>
    <col min="40" max="44" width="6.33203125" style="3" customWidth="1"/>
    <col min="45" max="45" width="8.88671875" style="4"/>
    <col min="46" max="16384" width="8.88671875" style="3"/>
  </cols>
  <sheetData>
    <row r="1" spans="1:46" s="53" customFormat="1" ht="11.25">
      <c r="A1" s="53" t="s">
        <v>192</v>
      </c>
      <c r="C1" s="139"/>
      <c r="E1" s="139"/>
      <c r="G1" s="139"/>
      <c r="H1" s="139"/>
      <c r="I1" s="139"/>
      <c r="J1" s="139"/>
      <c r="K1" s="139"/>
      <c r="M1" s="139"/>
      <c r="O1" s="139"/>
      <c r="Q1" s="139"/>
      <c r="R1" s="139"/>
      <c r="S1" s="139"/>
      <c r="T1" s="139"/>
      <c r="U1" s="139"/>
      <c r="W1" s="139"/>
      <c r="Y1" s="139"/>
      <c r="AB1" s="139"/>
      <c r="AC1" s="139"/>
      <c r="AD1" s="139"/>
      <c r="AE1" s="139"/>
    </row>
    <row r="2" spans="1:46" s="12" customFormat="1" ht="27.95" customHeight="1">
      <c r="A2" s="286" t="s">
        <v>206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11"/>
    </row>
    <row r="3" spans="1:46" s="2" customFormat="1" ht="15" customHeight="1">
      <c r="A3" s="285" t="s">
        <v>21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5"/>
      <c r="AC3" s="285"/>
      <c r="AD3" s="285"/>
      <c r="AE3" s="285"/>
      <c r="AF3" s="285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19" t="s">
        <v>3</v>
      </c>
      <c r="AS3" s="6"/>
    </row>
    <row r="4" spans="1:46" ht="39.950000000000003" customHeight="1">
      <c r="A4" s="290" t="s">
        <v>107</v>
      </c>
      <c r="B4" s="289" t="s">
        <v>2</v>
      </c>
      <c r="C4" s="287" t="s">
        <v>95</v>
      </c>
      <c r="D4" s="288"/>
      <c r="E4" s="288"/>
      <c r="F4" s="288"/>
      <c r="G4" s="288"/>
      <c r="H4" s="288"/>
      <c r="I4" s="288"/>
      <c r="J4" s="288"/>
      <c r="K4" s="288"/>
      <c r="L4" s="289"/>
      <c r="M4" s="287" t="s">
        <v>96</v>
      </c>
      <c r="N4" s="288"/>
      <c r="O4" s="288"/>
      <c r="P4" s="288"/>
      <c r="Q4" s="288"/>
      <c r="R4" s="288"/>
      <c r="S4" s="288"/>
      <c r="T4" s="288"/>
      <c r="U4" s="288"/>
      <c r="V4" s="289"/>
      <c r="W4" s="287" t="s">
        <v>97</v>
      </c>
      <c r="X4" s="288"/>
      <c r="Y4" s="288"/>
      <c r="Z4" s="288"/>
      <c r="AA4" s="288"/>
      <c r="AB4" s="288"/>
      <c r="AC4" s="288"/>
      <c r="AD4" s="288"/>
      <c r="AE4" s="288"/>
      <c r="AF4" s="289"/>
      <c r="AG4" s="287" t="s">
        <v>18</v>
      </c>
      <c r="AH4" s="288"/>
      <c r="AI4" s="288"/>
      <c r="AJ4" s="288"/>
      <c r="AK4" s="288"/>
      <c r="AL4" s="288"/>
      <c r="AM4" s="288"/>
      <c r="AN4" s="288"/>
      <c r="AO4" s="288"/>
      <c r="AP4" s="288"/>
      <c r="AQ4" s="288"/>
      <c r="AR4" s="289"/>
    </row>
    <row r="5" spans="1:46" ht="144" customHeight="1" thickBot="1">
      <c r="A5" s="291"/>
      <c r="B5" s="292"/>
      <c r="C5" s="89"/>
      <c r="D5" s="90" t="s">
        <v>25</v>
      </c>
      <c r="E5" s="91" t="s">
        <v>26</v>
      </c>
      <c r="F5" s="90" t="s">
        <v>19</v>
      </c>
      <c r="G5" s="90" t="s">
        <v>59</v>
      </c>
      <c r="H5" s="161" t="s">
        <v>27</v>
      </c>
      <c r="I5" s="162" t="s">
        <v>202</v>
      </c>
      <c r="J5" s="163" t="s">
        <v>28</v>
      </c>
      <c r="K5" s="162" t="s">
        <v>203</v>
      </c>
      <c r="L5" s="90" t="s">
        <v>20</v>
      </c>
      <c r="M5" s="89"/>
      <c r="N5" s="90" t="s">
        <v>25</v>
      </c>
      <c r="O5" s="91" t="s">
        <v>26</v>
      </c>
      <c r="P5" s="90" t="s">
        <v>19</v>
      </c>
      <c r="Q5" s="90" t="s">
        <v>59</v>
      </c>
      <c r="R5" s="161" t="s">
        <v>27</v>
      </c>
      <c r="S5" s="162" t="s">
        <v>211</v>
      </c>
      <c r="T5" s="163" t="s">
        <v>28</v>
      </c>
      <c r="U5" s="162" t="s">
        <v>203</v>
      </c>
      <c r="V5" s="90" t="s">
        <v>20</v>
      </c>
      <c r="W5" s="89"/>
      <c r="X5" s="90" t="s">
        <v>25</v>
      </c>
      <c r="Y5" s="91" t="s">
        <v>26</v>
      </c>
      <c r="Z5" s="90" t="s">
        <v>19</v>
      </c>
      <c r="AA5" s="90" t="s">
        <v>59</v>
      </c>
      <c r="AB5" s="161" t="s">
        <v>27</v>
      </c>
      <c r="AC5" s="162" t="s">
        <v>210</v>
      </c>
      <c r="AD5" s="163" t="s">
        <v>28</v>
      </c>
      <c r="AE5" s="162" t="s">
        <v>203</v>
      </c>
      <c r="AF5" s="90" t="s">
        <v>20</v>
      </c>
      <c r="AG5" s="89"/>
      <c r="AH5" s="90" t="s">
        <v>25</v>
      </c>
      <c r="AI5" s="91" t="s">
        <v>26</v>
      </c>
      <c r="AJ5" s="90" t="s">
        <v>19</v>
      </c>
      <c r="AK5" s="90" t="s">
        <v>59</v>
      </c>
      <c r="AL5" s="92" t="s">
        <v>27</v>
      </c>
      <c r="AM5" s="90" t="s">
        <v>209</v>
      </c>
      <c r="AN5" s="93" t="s">
        <v>28</v>
      </c>
      <c r="AO5" s="90" t="s">
        <v>29</v>
      </c>
      <c r="AP5" s="90" t="s">
        <v>208</v>
      </c>
      <c r="AQ5" s="90" t="s">
        <v>30</v>
      </c>
      <c r="AR5" s="90" t="s">
        <v>20</v>
      </c>
    </row>
    <row r="6" spans="1:46" s="28" customFormat="1" ht="16.5" customHeight="1" thickTop="1">
      <c r="A6" s="227">
        <v>2023</v>
      </c>
      <c r="B6" s="191">
        <v>1796437</v>
      </c>
      <c r="C6" s="228">
        <v>1481</v>
      </c>
      <c r="D6" s="228">
        <v>0</v>
      </c>
      <c r="E6" s="228">
        <v>0</v>
      </c>
      <c r="F6" s="228">
        <v>0</v>
      </c>
      <c r="G6" s="228">
        <v>1481</v>
      </c>
      <c r="H6" s="228">
        <v>0</v>
      </c>
      <c r="I6" s="228">
        <v>0</v>
      </c>
      <c r="J6" s="228">
        <v>0</v>
      </c>
      <c r="K6" s="228">
        <v>0</v>
      </c>
      <c r="L6" s="190">
        <v>0</v>
      </c>
      <c r="M6" s="228">
        <v>51080</v>
      </c>
      <c r="N6" s="228">
        <v>0</v>
      </c>
      <c r="O6" s="228">
        <v>17458</v>
      </c>
      <c r="P6" s="228">
        <v>0</v>
      </c>
      <c r="Q6" s="228">
        <v>18660</v>
      </c>
      <c r="R6" s="228">
        <v>153</v>
      </c>
      <c r="S6" s="228">
        <v>14809</v>
      </c>
      <c r="T6" s="228">
        <v>0</v>
      </c>
      <c r="U6" s="228">
        <v>0</v>
      </c>
      <c r="V6" s="190">
        <v>0</v>
      </c>
      <c r="W6" s="228">
        <v>1244947</v>
      </c>
      <c r="X6" s="228">
        <v>0</v>
      </c>
      <c r="Y6" s="228">
        <v>15883</v>
      </c>
      <c r="Z6" s="228">
        <v>4269</v>
      </c>
      <c r="AA6" s="228">
        <v>100208</v>
      </c>
      <c r="AB6" s="228">
        <v>1295</v>
      </c>
      <c r="AC6" s="228">
        <v>1089933</v>
      </c>
      <c r="AD6" s="228">
        <v>26850</v>
      </c>
      <c r="AE6" s="228">
        <v>0</v>
      </c>
      <c r="AF6" s="190">
        <v>6509</v>
      </c>
      <c r="AG6" s="228">
        <v>498929</v>
      </c>
      <c r="AH6" s="228">
        <v>0</v>
      </c>
      <c r="AI6" s="228">
        <v>1524</v>
      </c>
      <c r="AJ6" s="228">
        <v>137</v>
      </c>
      <c r="AK6" s="228">
        <v>1763</v>
      </c>
      <c r="AL6" s="228">
        <v>135</v>
      </c>
      <c r="AM6" s="228">
        <v>489654</v>
      </c>
      <c r="AN6" s="228">
        <v>2863</v>
      </c>
      <c r="AO6" s="228">
        <v>0</v>
      </c>
      <c r="AP6" s="228">
        <v>0</v>
      </c>
      <c r="AQ6" s="228">
        <v>0</v>
      </c>
      <c r="AR6" s="194">
        <v>2853</v>
      </c>
    </row>
    <row r="7" spans="1:46" s="88" customFormat="1" ht="16.5" customHeight="1">
      <c r="A7" s="147">
        <v>2024</v>
      </c>
      <c r="B7" s="189">
        <f>SUM(C7,M7,W7,AG7)</f>
        <v>1831968</v>
      </c>
      <c r="C7" s="187">
        <v>1481</v>
      </c>
      <c r="D7" s="187">
        <v>0</v>
      </c>
      <c r="E7" s="187">
        <v>0</v>
      </c>
      <c r="F7" s="187">
        <v>0</v>
      </c>
      <c r="G7" s="187">
        <v>1481</v>
      </c>
      <c r="H7" s="187">
        <v>0</v>
      </c>
      <c r="I7" s="187">
        <v>0</v>
      </c>
      <c r="J7" s="187">
        <v>0</v>
      </c>
      <c r="K7" s="187">
        <v>0</v>
      </c>
      <c r="L7" s="200">
        <v>0</v>
      </c>
      <c r="M7" s="187">
        <v>51080</v>
      </c>
      <c r="N7" s="187">
        <v>0</v>
      </c>
      <c r="O7" s="187">
        <v>17458</v>
      </c>
      <c r="P7" s="187">
        <v>0</v>
      </c>
      <c r="Q7" s="187">
        <v>18660</v>
      </c>
      <c r="R7" s="187">
        <v>153</v>
      </c>
      <c r="S7" s="187">
        <v>14809</v>
      </c>
      <c r="T7" s="187">
        <v>0</v>
      </c>
      <c r="U7" s="187">
        <v>0</v>
      </c>
      <c r="V7" s="200">
        <v>0</v>
      </c>
      <c r="W7" s="187">
        <v>1271147</v>
      </c>
      <c r="X7" s="187">
        <v>0</v>
      </c>
      <c r="Y7" s="187">
        <v>15883</v>
      </c>
      <c r="Z7" s="187">
        <v>4269</v>
      </c>
      <c r="AA7" s="187">
        <v>100208</v>
      </c>
      <c r="AB7" s="187">
        <v>1295</v>
      </c>
      <c r="AC7" s="187">
        <v>1116133</v>
      </c>
      <c r="AD7" s="187">
        <v>26850</v>
      </c>
      <c r="AE7" s="187" t="s">
        <v>128</v>
      </c>
      <c r="AF7" s="200">
        <v>6509</v>
      </c>
      <c r="AG7" s="187">
        <v>508260</v>
      </c>
      <c r="AH7" s="187" t="s">
        <v>128</v>
      </c>
      <c r="AI7" s="187">
        <v>1524</v>
      </c>
      <c r="AJ7" s="187">
        <v>137</v>
      </c>
      <c r="AK7" s="187">
        <v>1763</v>
      </c>
      <c r="AL7" s="187">
        <v>135</v>
      </c>
      <c r="AM7" s="187">
        <v>498985</v>
      </c>
      <c r="AN7" s="187">
        <v>2863</v>
      </c>
      <c r="AO7" s="187" t="s">
        <v>128</v>
      </c>
      <c r="AP7" s="187" t="s">
        <v>128</v>
      </c>
      <c r="AQ7" s="187" t="s">
        <v>128</v>
      </c>
      <c r="AR7" s="188">
        <v>2853</v>
      </c>
    </row>
    <row r="8" spans="1:46" s="28" customFormat="1" ht="16.5" customHeight="1">
      <c r="A8" s="156" t="s">
        <v>207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6" s="2" customFormat="1" ht="15" customHeight="1">
      <c r="A9" s="268" t="s">
        <v>185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1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98" t="s">
        <v>151</v>
      </c>
      <c r="AS9" s="62"/>
      <c r="AT9" s="63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</sheetData>
  <mergeCells count="9">
    <mergeCell ref="A9:AF9"/>
    <mergeCell ref="A2:AR2"/>
    <mergeCell ref="A3:AF3"/>
    <mergeCell ref="A4:A5"/>
    <mergeCell ref="B4:B5"/>
    <mergeCell ref="C4:L4"/>
    <mergeCell ref="M4:V4"/>
    <mergeCell ref="W4:AF4"/>
    <mergeCell ref="AG4:AR4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scale="48" firstPageNumber="86" pageOrder="overThenDown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5"/>
  <sheetViews>
    <sheetView view="pageBreakPreview" zoomScaleNormal="100" zoomScaleSheetLayoutView="100" workbookViewId="0">
      <selection activeCell="E37" sqref="E37"/>
    </sheetView>
  </sheetViews>
  <sheetFormatPr defaultColWidth="8.88671875" defaultRowHeight="13.5"/>
  <cols>
    <col min="1" max="1" width="8.77734375" style="3" customWidth="1"/>
    <col min="2" max="7" width="18.33203125" style="3" customWidth="1"/>
    <col min="8" max="11" width="10.77734375" style="3" customWidth="1"/>
    <col min="12" max="12" width="8.88671875" style="4"/>
    <col min="13" max="16384" width="8.88671875" style="3"/>
  </cols>
  <sheetData>
    <row r="1" spans="1:17" s="53" customFormat="1" ht="11.25">
      <c r="A1" s="53" t="s">
        <v>192</v>
      </c>
      <c r="C1" s="139"/>
      <c r="E1" s="139"/>
      <c r="G1" s="139"/>
      <c r="I1" s="139"/>
      <c r="K1" s="139"/>
      <c r="M1" s="139"/>
      <c r="O1" s="139"/>
      <c r="Q1" s="139"/>
    </row>
    <row r="2" spans="1:17" s="12" customFormat="1" ht="30" customHeight="1">
      <c r="A2" s="249" t="s">
        <v>195</v>
      </c>
      <c r="B2" s="249"/>
      <c r="C2" s="249"/>
      <c r="D2" s="249"/>
      <c r="E2" s="249"/>
      <c r="F2" s="249"/>
      <c r="G2" s="249"/>
      <c r="H2" s="11"/>
    </row>
    <row r="3" spans="1:17" s="13" customFormat="1" ht="15" customHeight="1">
      <c r="A3" s="250" t="s">
        <v>22</v>
      </c>
      <c r="B3" s="250"/>
      <c r="C3" s="250"/>
      <c r="D3" s="250"/>
      <c r="F3" s="22"/>
      <c r="G3" s="79" t="s">
        <v>5</v>
      </c>
    </row>
    <row r="4" spans="1:17" s="1" customFormat="1" ht="48" customHeight="1" thickBot="1">
      <c r="A4" s="152" t="s">
        <v>107</v>
      </c>
      <c r="B4" s="102" t="s">
        <v>65</v>
      </c>
      <c r="C4" s="101" t="s">
        <v>37</v>
      </c>
      <c r="D4" s="100" t="s">
        <v>45</v>
      </c>
      <c r="E4" s="100" t="s">
        <v>46</v>
      </c>
      <c r="F4" s="151" t="s">
        <v>47</v>
      </c>
      <c r="G4" s="151" t="s">
        <v>99</v>
      </c>
    </row>
    <row r="5" spans="1:17" s="99" customFormat="1" ht="17.100000000000001" customHeight="1" thickTop="1">
      <c r="A5" s="104">
        <v>2020</v>
      </c>
      <c r="B5" s="69">
        <v>11565107</v>
      </c>
      <c r="C5" s="60">
        <v>7087071</v>
      </c>
      <c r="D5" s="60" t="s">
        <v>128</v>
      </c>
      <c r="E5" s="60">
        <v>4468220</v>
      </c>
      <c r="F5" s="60">
        <v>0</v>
      </c>
      <c r="G5" s="77">
        <v>9816</v>
      </c>
    </row>
    <row r="6" spans="1:17" s="99" customFormat="1" ht="17.100000000000001" customHeight="1">
      <c r="A6" s="104">
        <v>2021</v>
      </c>
      <c r="B6" s="69">
        <v>12390691</v>
      </c>
      <c r="C6" s="60">
        <v>7696925</v>
      </c>
      <c r="D6" s="60">
        <v>0</v>
      </c>
      <c r="E6" s="60">
        <v>4682635</v>
      </c>
      <c r="F6" s="60">
        <v>0</v>
      </c>
      <c r="G6" s="77">
        <v>11131</v>
      </c>
    </row>
    <row r="7" spans="1:17" s="99" customFormat="1" ht="17.100000000000001" customHeight="1">
      <c r="A7" s="104">
        <v>2022</v>
      </c>
      <c r="B7" s="69">
        <v>12787821</v>
      </c>
      <c r="C7" s="60">
        <v>7805991</v>
      </c>
      <c r="D7" s="60">
        <v>0</v>
      </c>
      <c r="E7" s="60">
        <v>4970859</v>
      </c>
      <c r="F7" s="60">
        <v>0</v>
      </c>
      <c r="G7" s="77">
        <v>10971</v>
      </c>
    </row>
    <row r="8" spans="1:17" s="99" customFormat="1" ht="17.100000000000001" customHeight="1">
      <c r="A8" s="104">
        <v>2023</v>
      </c>
      <c r="B8" s="69">
        <v>12739582</v>
      </c>
      <c r="C8" s="60">
        <v>7693746</v>
      </c>
      <c r="D8" s="60">
        <v>0</v>
      </c>
      <c r="E8" s="60">
        <v>5036770</v>
      </c>
      <c r="F8" s="60">
        <v>0</v>
      </c>
      <c r="G8" s="77">
        <v>9066</v>
      </c>
    </row>
    <row r="9" spans="1:17" s="99" customFormat="1" ht="17.100000000000001" customHeight="1">
      <c r="A9" s="155">
        <v>2024</v>
      </c>
      <c r="B9" s="189">
        <f>C9+E9+G9</f>
        <v>14889960</v>
      </c>
      <c r="C9" s="200">
        <v>7923250</v>
      </c>
      <c r="D9" s="86">
        <v>0</v>
      </c>
      <c r="E9" s="200">
        <v>6957560</v>
      </c>
      <c r="F9" s="86">
        <v>0</v>
      </c>
      <c r="G9" s="188">
        <v>9150</v>
      </c>
    </row>
    <row r="10" spans="1:17" s="13" customFormat="1" ht="18" customHeight="1">
      <c r="A10" s="293" t="s">
        <v>185</v>
      </c>
      <c r="B10" s="293"/>
      <c r="C10" s="293"/>
      <c r="D10" s="293"/>
      <c r="E10" s="142"/>
      <c r="F10" s="143"/>
      <c r="G10" s="144" t="s">
        <v>151</v>
      </c>
    </row>
    <row r="11" spans="1:17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7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3">
    <mergeCell ref="A2:G2"/>
    <mergeCell ref="A3:D3"/>
    <mergeCell ref="A10:D10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scale="57" firstPageNumber="86" pageOrder="overThenDown" orientation="landscape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0"/>
  <sheetViews>
    <sheetView view="pageBreakPreview" zoomScaleNormal="100" zoomScaleSheetLayoutView="100" workbookViewId="0">
      <selection activeCell="E20" sqref="E20"/>
    </sheetView>
  </sheetViews>
  <sheetFormatPr defaultColWidth="8.88671875" defaultRowHeight="13.5"/>
  <cols>
    <col min="1" max="1" width="8.77734375" style="7" customWidth="1"/>
    <col min="2" max="5" width="17.21875" style="7" customWidth="1"/>
    <col min="6" max="6" width="20.77734375" style="7" customWidth="1"/>
    <col min="7" max="7" width="17.21875" style="7" customWidth="1"/>
    <col min="8" max="8" width="16.77734375" style="7" customWidth="1"/>
    <col min="9" max="16384" width="8.88671875" style="7"/>
  </cols>
  <sheetData>
    <row r="1" spans="1:17" s="53" customFormat="1" ht="11.25">
      <c r="A1" s="53" t="s">
        <v>192</v>
      </c>
      <c r="C1" s="139"/>
      <c r="E1" s="139"/>
      <c r="G1" s="139"/>
      <c r="I1" s="139"/>
      <c r="K1" s="139"/>
      <c r="M1" s="139"/>
      <c r="O1" s="139"/>
      <c r="Q1" s="139"/>
    </row>
    <row r="2" spans="1:17" s="12" customFormat="1" ht="30" customHeight="1">
      <c r="A2" s="249" t="s">
        <v>196</v>
      </c>
      <c r="B2" s="249"/>
      <c r="C2" s="249"/>
      <c r="D2" s="249"/>
      <c r="E2" s="249"/>
      <c r="F2" s="249"/>
      <c r="G2" s="249"/>
      <c r="H2" s="11"/>
    </row>
    <row r="3" spans="1:17" s="13" customFormat="1" ht="15" customHeight="1">
      <c r="A3" s="250" t="s">
        <v>4</v>
      </c>
      <c r="B3" s="250"/>
      <c r="C3" s="250"/>
      <c r="D3" s="250"/>
      <c r="F3" s="22"/>
      <c r="G3" s="25" t="s">
        <v>112</v>
      </c>
    </row>
    <row r="4" spans="1:17" ht="34.5" customHeight="1" thickBot="1">
      <c r="A4" s="152" t="s">
        <v>107</v>
      </c>
      <c r="B4" s="101" t="s">
        <v>65</v>
      </c>
      <c r="C4" s="151" t="s">
        <v>38</v>
      </c>
      <c r="D4" s="100" t="s">
        <v>45</v>
      </c>
      <c r="E4" s="100" t="s">
        <v>46</v>
      </c>
      <c r="F4" s="151" t="s">
        <v>47</v>
      </c>
      <c r="G4" s="151" t="s">
        <v>99</v>
      </c>
    </row>
    <row r="5" spans="1:17" ht="17.100000000000001" customHeight="1" thickTop="1">
      <c r="A5" s="94">
        <v>2020</v>
      </c>
      <c r="B5" s="69">
        <v>8383949</v>
      </c>
      <c r="C5" s="60">
        <v>3814817</v>
      </c>
      <c r="D5" s="60" t="s">
        <v>128</v>
      </c>
      <c r="E5" s="60">
        <v>4563288</v>
      </c>
      <c r="F5" s="60">
        <v>0</v>
      </c>
      <c r="G5" s="77">
        <v>5844</v>
      </c>
    </row>
    <row r="6" spans="1:17" ht="17.100000000000001" customHeight="1">
      <c r="A6" s="94">
        <v>2021</v>
      </c>
      <c r="B6" s="69">
        <v>9964285</v>
      </c>
      <c r="C6" s="60">
        <v>4664270</v>
      </c>
      <c r="D6" s="60">
        <v>0</v>
      </c>
      <c r="E6" s="60">
        <v>5293372</v>
      </c>
      <c r="F6" s="60">
        <v>0</v>
      </c>
      <c r="G6" s="77">
        <v>6643</v>
      </c>
    </row>
    <row r="7" spans="1:17" s="28" customFormat="1" ht="17.100000000000001" customHeight="1">
      <c r="A7" s="94">
        <v>2022</v>
      </c>
      <c r="B7" s="69">
        <v>10329838</v>
      </c>
      <c r="C7" s="60">
        <v>4702155</v>
      </c>
      <c r="D7" s="60">
        <v>0</v>
      </c>
      <c r="E7" s="60">
        <v>5621186</v>
      </c>
      <c r="F7" s="60">
        <v>0</v>
      </c>
      <c r="G7" s="77">
        <v>6497</v>
      </c>
    </row>
    <row r="8" spans="1:17" s="28" customFormat="1" ht="17.100000000000001" customHeight="1">
      <c r="A8" s="94">
        <v>2023</v>
      </c>
      <c r="B8" s="69">
        <v>10237672</v>
      </c>
      <c r="C8" s="60">
        <v>4577025</v>
      </c>
      <c r="D8" s="60">
        <v>0</v>
      </c>
      <c r="E8" s="60">
        <v>5655242</v>
      </c>
      <c r="F8" s="60">
        <v>0</v>
      </c>
      <c r="G8" s="77">
        <v>5405</v>
      </c>
    </row>
    <row r="9" spans="1:17" ht="17.100000000000001" customHeight="1">
      <c r="A9" s="137">
        <v>2024</v>
      </c>
      <c r="B9" s="189">
        <f>C9+E9+G9</f>
        <v>12340757</v>
      </c>
      <c r="C9" s="200">
        <v>5377097</v>
      </c>
      <c r="D9" s="200">
        <v>0</v>
      </c>
      <c r="E9" s="200">
        <v>6957560</v>
      </c>
      <c r="F9" s="200">
        <v>0</v>
      </c>
      <c r="G9" s="188">
        <v>6100</v>
      </c>
    </row>
    <row r="10" spans="1:17" s="13" customFormat="1" ht="18" customHeight="1">
      <c r="A10" s="268" t="s">
        <v>185</v>
      </c>
      <c r="B10" s="268"/>
      <c r="C10" s="268"/>
      <c r="D10" s="268"/>
      <c r="E10" s="105"/>
      <c r="F10" s="8"/>
      <c r="G10" s="80" t="s">
        <v>151</v>
      </c>
    </row>
  </sheetData>
  <mergeCells count="3">
    <mergeCell ref="A10:D10"/>
    <mergeCell ref="A3:D3"/>
    <mergeCell ref="A2:G2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86" pageOrder="overThenDown" orientation="landscape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1"/>
  <sheetViews>
    <sheetView view="pageBreakPreview" zoomScaleNormal="100" zoomScaleSheetLayoutView="100" workbookViewId="0">
      <selection activeCell="A2" sqref="A2:I2"/>
    </sheetView>
  </sheetViews>
  <sheetFormatPr defaultColWidth="8.88671875" defaultRowHeight="13.5"/>
  <cols>
    <col min="1" max="1" width="8.77734375" style="3" customWidth="1"/>
    <col min="2" max="9" width="11.77734375" style="3" customWidth="1"/>
    <col min="10" max="16384" width="8.88671875" style="3"/>
  </cols>
  <sheetData>
    <row r="1" spans="1:17" s="53" customFormat="1" ht="11.25">
      <c r="A1" s="53" t="s">
        <v>192</v>
      </c>
      <c r="C1" s="139"/>
      <c r="E1" s="139"/>
      <c r="G1" s="139"/>
      <c r="I1" s="139"/>
      <c r="K1" s="139"/>
      <c r="M1" s="139"/>
      <c r="O1" s="139"/>
      <c r="Q1" s="139"/>
    </row>
    <row r="2" spans="1:17" s="12" customFormat="1" ht="24.95" customHeight="1">
      <c r="A2" s="249" t="s">
        <v>197</v>
      </c>
      <c r="B2" s="249"/>
      <c r="C2" s="249"/>
      <c r="D2" s="249"/>
      <c r="E2" s="249"/>
      <c r="F2" s="249"/>
      <c r="G2" s="249"/>
      <c r="H2" s="249"/>
      <c r="I2" s="249"/>
      <c r="J2" s="11"/>
    </row>
    <row r="3" spans="1:17" s="2" customFormat="1" ht="15" customHeight="1">
      <c r="A3" s="295" t="s">
        <v>108</v>
      </c>
      <c r="B3" s="295"/>
      <c r="C3" s="295"/>
      <c r="D3" s="295"/>
      <c r="F3" s="24"/>
      <c r="G3" s="24"/>
      <c r="H3" s="24"/>
      <c r="I3" s="20" t="s">
        <v>24</v>
      </c>
      <c r="J3" s="6"/>
    </row>
    <row r="4" spans="1:17" s="5" customFormat="1" ht="35.1" customHeight="1">
      <c r="A4" s="296" t="s">
        <v>173</v>
      </c>
      <c r="B4" s="300" t="s">
        <v>109</v>
      </c>
      <c r="C4" s="298" t="s">
        <v>39</v>
      </c>
      <c r="D4" s="302" t="s">
        <v>40</v>
      </c>
      <c r="E4" s="298" t="s">
        <v>110</v>
      </c>
      <c r="F4" s="300"/>
      <c r="G4" s="300"/>
      <c r="H4" s="300"/>
      <c r="I4" s="302" t="s">
        <v>41</v>
      </c>
    </row>
    <row r="5" spans="1:17" s="5" customFormat="1" ht="35.1" customHeight="1" thickBot="1">
      <c r="A5" s="297"/>
      <c r="B5" s="301"/>
      <c r="C5" s="299"/>
      <c r="D5" s="303"/>
      <c r="E5" s="109" t="s">
        <v>14</v>
      </c>
      <c r="F5" s="110" t="s">
        <v>42</v>
      </c>
      <c r="G5" s="110" t="s">
        <v>15</v>
      </c>
      <c r="H5" s="111" t="s">
        <v>16</v>
      </c>
      <c r="I5" s="303"/>
    </row>
    <row r="6" spans="1:17" s="106" customFormat="1" ht="17.100000000000001" customHeight="1" thickTop="1">
      <c r="A6" s="94">
        <v>2020</v>
      </c>
      <c r="B6" s="69">
        <v>118251</v>
      </c>
      <c r="C6" s="60">
        <f t="shared" ref="C6:C8" si="0">B6-D6</f>
        <v>24516</v>
      </c>
      <c r="D6" s="60">
        <v>93735</v>
      </c>
      <c r="E6" s="30">
        <v>93735</v>
      </c>
      <c r="F6" s="30">
        <v>0</v>
      </c>
      <c r="G6" s="30">
        <v>4166</v>
      </c>
      <c r="H6" s="60">
        <v>89569</v>
      </c>
      <c r="I6" s="77">
        <f t="shared" ref="I6:I8" si="1">D6/B6*100</f>
        <v>79.267828601872296</v>
      </c>
    </row>
    <row r="7" spans="1:17" s="106" customFormat="1" ht="17.100000000000001" customHeight="1">
      <c r="A7" s="94">
        <v>2021</v>
      </c>
      <c r="B7" s="69">
        <v>116726</v>
      </c>
      <c r="C7" s="60">
        <f t="shared" si="0"/>
        <v>22972</v>
      </c>
      <c r="D7" s="60">
        <v>93754</v>
      </c>
      <c r="E7" s="30">
        <v>93754</v>
      </c>
      <c r="F7" s="30">
        <v>0</v>
      </c>
      <c r="G7" s="30">
        <v>4166</v>
      </c>
      <c r="H7" s="60">
        <v>89588</v>
      </c>
      <c r="I7" s="77">
        <f t="shared" si="1"/>
        <v>80.319723112245768</v>
      </c>
    </row>
    <row r="8" spans="1:17" s="28" customFormat="1" ht="17.100000000000001" customHeight="1">
      <c r="A8" s="94">
        <v>2022</v>
      </c>
      <c r="B8" s="69">
        <v>116456</v>
      </c>
      <c r="C8" s="60">
        <f t="shared" si="0"/>
        <v>22720</v>
      </c>
      <c r="D8" s="60">
        <v>93736</v>
      </c>
      <c r="E8" s="30">
        <f>F8+G8+H8</f>
        <v>93736</v>
      </c>
      <c r="F8" s="30">
        <v>0</v>
      </c>
      <c r="G8" s="30">
        <v>4166</v>
      </c>
      <c r="H8" s="60">
        <v>89570</v>
      </c>
      <c r="I8" s="77">
        <f t="shared" si="1"/>
        <v>80.490485676993885</v>
      </c>
    </row>
    <row r="9" spans="1:17" s="28" customFormat="1" ht="17.100000000000001" customHeight="1">
      <c r="A9" s="94">
        <v>2023</v>
      </c>
      <c r="B9" s="69">
        <v>121298</v>
      </c>
      <c r="C9" s="60">
        <v>19480</v>
      </c>
      <c r="D9" s="60">
        <v>101818</v>
      </c>
      <c r="E9" s="30">
        <v>101818</v>
      </c>
      <c r="F9" s="30">
        <v>0</v>
      </c>
      <c r="G9" s="30">
        <v>4166</v>
      </c>
      <c r="H9" s="60">
        <v>97652</v>
      </c>
      <c r="I9" s="77">
        <v>83.940378242015541</v>
      </c>
    </row>
    <row r="10" spans="1:17" s="29" customFormat="1" ht="17.100000000000001" customHeight="1">
      <c r="A10" s="95">
        <v>2024</v>
      </c>
      <c r="B10" s="197">
        <v>121420</v>
      </c>
      <c r="C10" s="198">
        <v>19369.849999999999</v>
      </c>
      <c r="D10" s="198">
        <v>102050.15</v>
      </c>
      <c r="E10" s="199">
        <v>100048</v>
      </c>
      <c r="F10" s="199">
        <v>0</v>
      </c>
      <c r="G10" s="199">
        <v>0</v>
      </c>
      <c r="H10" s="198">
        <v>100048</v>
      </c>
      <c r="I10" s="198">
        <f>D10/B10*100</f>
        <v>84.047232745840887</v>
      </c>
    </row>
    <row r="11" spans="1:17" s="106" customFormat="1" ht="17.100000000000001" customHeight="1">
      <c r="A11" s="94" t="s">
        <v>172</v>
      </c>
      <c r="B11" s="191">
        <v>12163</v>
      </c>
      <c r="C11" s="190">
        <v>1934.1000000000004</v>
      </c>
      <c r="D11" s="190">
        <v>10228.9</v>
      </c>
      <c r="E11" s="195">
        <v>9523</v>
      </c>
      <c r="F11" s="133">
        <v>0</v>
      </c>
      <c r="G11" s="133">
        <v>0</v>
      </c>
      <c r="H11" s="136">
        <v>9523</v>
      </c>
      <c r="I11" s="246">
        <f>D11/B11*100</f>
        <v>84.098495436980997</v>
      </c>
    </row>
    <row r="12" spans="1:17" s="106" customFormat="1" ht="17.100000000000001" customHeight="1">
      <c r="A12" s="94" t="s">
        <v>153</v>
      </c>
      <c r="B12" s="191">
        <v>2373</v>
      </c>
      <c r="C12" s="190">
        <v>1403.4</v>
      </c>
      <c r="D12" s="190">
        <v>969.59999999999991</v>
      </c>
      <c r="E12" s="195">
        <v>786</v>
      </c>
      <c r="F12" s="133">
        <v>0</v>
      </c>
      <c r="G12" s="133">
        <v>0</v>
      </c>
      <c r="H12" s="136">
        <v>786</v>
      </c>
      <c r="I12" s="246">
        <f t="shared" ref="I12:I30" si="2">D12/B12*100</f>
        <v>40.859671302149174</v>
      </c>
    </row>
    <row r="13" spans="1:17" s="106" customFormat="1" ht="17.100000000000001" customHeight="1">
      <c r="A13" s="94" t="s">
        <v>154</v>
      </c>
      <c r="B13" s="191">
        <v>2631</v>
      </c>
      <c r="C13" s="190">
        <v>1566.5</v>
      </c>
      <c r="D13" s="190">
        <v>1064.5</v>
      </c>
      <c r="E13" s="195">
        <v>999</v>
      </c>
      <c r="F13" s="133">
        <v>0</v>
      </c>
      <c r="G13" s="133">
        <v>0</v>
      </c>
      <c r="H13" s="136">
        <v>999</v>
      </c>
      <c r="I13" s="246">
        <f t="shared" si="2"/>
        <v>40.459901178259216</v>
      </c>
    </row>
    <row r="14" spans="1:17" s="106" customFormat="1" ht="17.100000000000001" customHeight="1">
      <c r="A14" s="94" t="s">
        <v>155</v>
      </c>
      <c r="B14" s="191">
        <v>1282</v>
      </c>
      <c r="C14" s="190">
        <v>759.4</v>
      </c>
      <c r="D14" s="190">
        <v>522.6</v>
      </c>
      <c r="E14" s="195">
        <v>382</v>
      </c>
      <c r="F14" s="133">
        <v>0</v>
      </c>
      <c r="G14" s="133">
        <v>0</v>
      </c>
      <c r="H14" s="136">
        <v>382</v>
      </c>
      <c r="I14" s="246">
        <f t="shared" si="2"/>
        <v>40.764430577223095</v>
      </c>
    </row>
    <row r="15" spans="1:17" s="106" customFormat="1" ht="17.100000000000001" customHeight="1">
      <c r="A15" s="94" t="s">
        <v>156</v>
      </c>
      <c r="B15" s="191">
        <v>2210</v>
      </c>
      <c r="C15" s="190">
        <v>673.5</v>
      </c>
      <c r="D15" s="190">
        <v>1536.5</v>
      </c>
      <c r="E15" s="195">
        <v>1607</v>
      </c>
      <c r="F15" s="133">
        <v>0</v>
      </c>
      <c r="G15" s="133">
        <v>0</v>
      </c>
      <c r="H15" s="136">
        <v>1607</v>
      </c>
      <c r="I15" s="246">
        <f t="shared" si="2"/>
        <v>69.524886877828052</v>
      </c>
    </row>
    <row r="16" spans="1:17" s="106" customFormat="1" ht="17.100000000000001" customHeight="1">
      <c r="A16" s="94" t="s">
        <v>157</v>
      </c>
      <c r="B16" s="191">
        <v>2283</v>
      </c>
      <c r="C16" s="190">
        <v>1648.3</v>
      </c>
      <c r="D16" s="190">
        <v>634.70000000000005</v>
      </c>
      <c r="E16" s="195">
        <v>651</v>
      </c>
      <c r="F16" s="133">
        <v>0</v>
      </c>
      <c r="G16" s="133">
        <v>0</v>
      </c>
      <c r="H16" s="136">
        <v>651</v>
      </c>
      <c r="I16" s="246">
        <f t="shared" si="2"/>
        <v>27.801138852387215</v>
      </c>
    </row>
    <row r="17" spans="1:9" s="106" customFormat="1" ht="17.100000000000001" customHeight="1">
      <c r="A17" s="94" t="s">
        <v>158</v>
      </c>
      <c r="B17" s="191">
        <v>3439</v>
      </c>
      <c r="C17" s="190">
        <v>814.80000000000018</v>
      </c>
      <c r="D17" s="190">
        <v>2624.2</v>
      </c>
      <c r="E17" s="195">
        <v>2468</v>
      </c>
      <c r="F17" s="133">
        <v>0</v>
      </c>
      <c r="G17" s="133">
        <v>0</v>
      </c>
      <c r="H17" s="136">
        <v>2468</v>
      </c>
      <c r="I17" s="246">
        <f t="shared" si="2"/>
        <v>76.307066007560337</v>
      </c>
    </row>
    <row r="18" spans="1:9" s="106" customFormat="1" ht="17.100000000000001" customHeight="1">
      <c r="A18" s="94" t="s">
        <v>159</v>
      </c>
      <c r="B18" s="191">
        <v>1806</v>
      </c>
      <c r="C18" s="190">
        <v>930.9</v>
      </c>
      <c r="D18" s="190">
        <v>875.1</v>
      </c>
      <c r="E18" s="195">
        <v>890</v>
      </c>
      <c r="F18" s="133">
        <v>0</v>
      </c>
      <c r="G18" s="133">
        <v>0</v>
      </c>
      <c r="H18" s="136">
        <v>890</v>
      </c>
      <c r="I18" s="246">
        <f t="shared" si="2"/>
        <v>48.455149501661133</v>
      </c>
    </row>
    <row r="19" spans="1:9" s="106" customFormat="1" ht="17.100000000000001" customHeight="1">
      <c r="A19" s="94" t="s">
        <v>160</v>
      </c>
      <c r="B19" s="191">
        <v>4276</v>
      </c>
      <c r="C19" s="190">
        <v>2300.4</v>
      </c>
      <c r="D19" s="190">
        <v>1975.6</v>
      </c>
      <c r="E19" s="195">
        <v>1629</v>
      </c>
      <c r="F19" s="133">
        <v>0</v>
      </c>
      <c r="G19" s="133">
        <v>0</v>
      </c>
      <c r="H19" s="136">
        <v>1629</v>
      </c>
      <c r="I19" s="246">
        <f t="shared" si="2"/>
        <v>46.202057998129092</v>
      </c>
    </row>
    <row r="20" spans="1:9" s="106" customFormat="1" ht="17.100000000000001" customHeight="1">
      <c r="A20" s="94" t="s">
        <v>161</v>
      </c>
      <c r="B20" s="191">
        <v>7128</v>
      </c>
      <c r="C20" s="190">
        <v>968.55000000000018</v>
      </c>
      <c r="D20" s="190">
        <v>6159.45</v>
      </c>
      <c r="E20" s="195">
        <v>5849</v>
      </c>
      <c r="F20" s="133">
        <v>0</v>
      </c>
      <c r="G20" s="133">
        <v>0</v>
      </c>
      <c r="H20" s="136">
        <v>5849</v>
      </c>
      <c r="I20" s="246">
        <f t="shared" si="2"/>
        <v>86.412037037037038</v>
      </c>
    </row>
    <row r="21" spans="1:9" s="106" customFormat="1" ht="17.100000000000001" customHeight="1">
      <c r="A21" s="94" t="s">
        <v>162</v>
      </c>
      <c r="B21" s="191">
        <v>3202</v>
      </c>
      <c r="C21" s="190">
        <v>425.40000000000009</v>
      </c>
      <c r="D21" s="190">
        <v>2776.6</v>
      </c>
      <c r="E21" s="195">
        <v>2428</v>
      </c>
      <c r="F21" s="133">
        <v>0</v>
      </c>
      <c r="G21" s="133">
        <v>0</v>
      </c>
      <c r="H21" s="136">
        <v>2428</v>
      </c>
      <c r="I21" s="246">
        <f t="shared" si="2"/>
        <v>86.714553404122412</v>
      </c>
    </row>
    <row r="22" spans="1:9" s="106" customFormat="1" ht="17.100000000000001" customHeight="1">
      <c r="A22" s="94" t="s">
        <v>163</v>
      </c>
      <c r="B22" s="191">
        <v>1813</v>
      </c>
      <c r="C22" s="190">
        <v>939.6</v>
      </c>
      <c r="D22" s="190">
        <v>873.4</v>
      </c>
      <c r="E22" s="195">
        <v>518</v>
      </c>
      <c r="F22" s="133">
        <v>0</v>
      </c>
      <c r="G22" s="133">
        <v>0</v>
      </c>
      <c r="H22" s="136">
        <v>518</v>
      </c>
      <c r="I22" s="246">
        <f t="shared" si="2"/>
        <v>48.174296745725314</v>
      </c>
    </row>
    <row r="23" spans="1:9" s="106" customFormat="1" ht="17.100000000000001" customHeight="1">
      <c r="A23" s="94" t="s">
        <v>164</v>
      </c>
      <c r="B23" s="191">
        <v>3876</v>
      </c>
      <c r="C23" s="190">
        <v>3134.7</v>
      </c>
      <c r="D23" s="190">
        <v>741.30000000000018</v>
      </c>
      <c r="E23" s="195">
        <v>711</v>
      </c>
      <c r="F23" s="133">
        <v>0</v>
      </c>
      <c r="G23" s="133">
        <v>0</v>
      </c>
      <c r="H23" s="136">
        <v>711</v>
      </c>
      <c r="I23" s="246">
        <f t="shared" si="2"/>
        <v>19.12538699690403</v>
      </c>
    </row>
    <row r="24" spans="1:9" s="106" customFormat="1" ht="17.100000000000001" customHeight="1">
      <c r="A24" s="94" t="s">
        <v>165</v>
      </c>
      <c r="B24" s="191">
        <v>8342</v>
      </c>
      <c r="C24" s="190">
        <v>0</v>
      </c>
      <c r="D24" s="190">
        <v>8342</v>
      </c>
      <c r="E24" s="195">
        <v>8341</v>
      </c>
      <c r="F24" s="133">
        <v>0</v>
      </c>
      <c r="G24" s="133">
        <v>0</v>
      </c>
      <c r="H24" s="136">
        <v>8341</v>
      </c>
      <c r="I24" s="246">
        <f t="shared" si="2"/>
        <v>100</v>
      </c>
    </row>
    <row r="25" spans="1:9" s="106" customFormat="1" ht="17.100000000000001" customHeight="1">
      <c r="A25" s="94" t="s">
        <v>166</v>
      </c>
      <c r="B25" s="191">
        <v>2733</v>
      </c>
      <c r="C25" s="190">
        <v>170</v>
      </c>
      <c r="D25" s="190">
        <v>2563</v>
      </c>
      <c r="E25" s="195">
        <v>2632</v>
      </c>
      <c r="F25" s="133">
        <v>0</v>
      </c>
      <c r="G25" s="133">
        <v>0</v>
      </c>
      <c r="H25" s="136">
        <v>2632</v>
      </c>
      <c r="I25" s="246">
        <f t="shared" si="2"/>
        <v>93.779729235272598</v>
      </c>
    </row>
    <row r="26" spans="1:9" s="106" customFormat="1" ht="17.100000000000001" customHeight="1">
      <c r="A26" s="94" t="s">
        <v>167</v>
      </c>
      <c r="B26" s="191">
        <v>4608</v>
      </c>
      <c r="C26" s="190">
        <v>443.30000000000018</v>
      </c>
      <c r="D26" s="190">
        <v>4164.7</v>
      </c>
      <c r="E26" s="195">
        <v>4370</v>
      </c>
      <c r="F26" s="133">
        <v>0</v>
      </c>
      <c r="G26" s="133">
        <v>0</v>
      </c>
      <c r="H26" s="136">
        <v>4370</v>
      </c>
      <c r="I26" s="246">
        <f t="shared" si="2"/>
        <v>90.379774305555543</v>
      </c>
    </row>
    <row r="27" spans="1:9" s="106" customFormat="1" ht="17.100000000000001" customHeight="1">
      <c r="A27" s="94" t="s">
        <v>168</v>
      </c>
      <c r="B27" s="191">
        <v>8612</v>
      </c>
      <c r="C27" s="190">
        <v>0</v>
      </c>
      <c r="D27" s="190">
        <v>8612</v>
      </c>
      <c r="E27" s="195">
        <v>8428</v>
      </c>
      <c r="F27" s="133">
        <v>0</v>
      </c>
      <c r="G27" s="133">
        <v>0</v>
      </c>
      <c r="H27" s="136">
        <v>8428</v>
      </c>
      <c r="I27" s="246">
        <f t="shared" si="2"/>
        <v>100</v>
      </c>
    </row>
    <row r="28" spans="1:9" s="106" customFormat="1" ht="17.100000000000001" customHeight="1">
      <c r="A28" s="94" t="s">
        <v>169</v>
      </c>
      <c r="B28" s="191">
        <v>2899</v>
      </c>
      <c r="C28" s="190">
        <v>830</v>
      </c>
      <c r="D28" s="190">
        <v>2069</v>
      </c>
      <c r="E28" s="195">
        <v>2430</v>
      </c>
      <c r="F28" s="133">
        <v>0</v>
      </c>
      <c r="G28" s="133">
        <v>0</v>
      </c>
      <c r="H28" s="136">
        <v>2430</v>
      </c>
      <c r="I28" s="246">
        <f t="shared" si="2"/>
        <v>71.369437737150747</v>
      </c>
    </row>
    <row r="29" spans="1:9" s="106" customFormat="1" ht="17.100000000000001" customHeight="1">
      <c r="A29" s="94" t="s">
        <v>170</v>
      </c>
      <c r="B29" s="191">
        <v>3326</v>
      </c>
      <c r="C29" s="190">
        <v>427</v>
      </c>
      <c r="D29" s="190">
        <v>2899</v>
      </c>
      <c r="E29" s="195">
        <v>3006</v>
      </c>
      <c r="F29" s="133">
        <v>0</v>
      </c>
      <c r="G29" s="133">
        <v>0</v>
      </c>
      <c r="H29" s="136">
        <v>3006</v>
      </c>
      <c r="I29" s="246">
        <f t="shared" si="2"/>
        <v>87.161755862898374</v>
      </c>
    </row>
    <row r="30" spans="1:9" s="106" customFormat="1" ht="17.100000000000001" customHeight="1">
      <c r="A30" s="96" t="s">
        <v>171</v>
      </c>
      <c r="B30" s="192">
        <v>42400</v>
      </c>
      <c r="C30" s="193">
        <v>0</v>
      </c>
      <c r="D30" s="193">
        <v>42400</v>
      </c>
      <c r="E30" s="196">
        <v>42400</v>
      </c>
      <c r="F30" s="222">
        <v>0</v>
      </c>
      <c r="G30" s="222">
        <v>0</v>
      </c>
      <c r="H30" s="223">
        <v>42400</v>
      </c>
      <c r="I30" s="247">
        <f t="shared" si="2"/>
        <v>100</v>
      </c>
    </row>
    <row r="31" spans="1:9" s="2" customFormat="1" ht="18" customHeight="1">
      <c r="A31" s="294" t="s">
        <v>185</v>
      </c>
      <c r="B31" s="294"/>
      <c r="C31" s="294"/>
      <c r="D31" s="294"/>
      <c r="E31" s="8"/>
      <c r="F31" s="107"/>
      <c r="G31" s="107"/>
      <c r="H31" s="107"/>
      <c r="I31" s="108" t="s">
        <v>151</v>
      </c>
    </row>
  </sheetData>
  <mergeCells count="9">
    <mergeCell ref="A31:D31"/>
    <mergeCell ref="A3:D3"/>
    <mergeCell ref="A2:I2"/>
    <mergeCell ref="A4:A5"/>
    <mergeCell ref="C4:C5"/>
    <mergeCell ref="B4:B5"/>
    <mergeCell ref="E4:H4"/>
    <mergeCell ref="D4:D5"/>
    <mergeCell ref="I4:I5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86" pageOrder="overThenDown" orientation="landscape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9B1D-F301-4C8E-9B3C-879B3F838BF8}">
  <dimension ref="A1:Q11"/>
  <sheetViews>
    <sheetView view="pageBreakPreview" zoomScaleNormal="100" zoomScaleSheetLayoutView="100" workbookViewId="0">
      <selection activeCell="G17" sqref="G17"/>
    </sheetView>
  </sheetViews>
  <sheetFormatPr defaultColWidth="8.88671875" defaultRowHeight="13.5"/>
  <cols>
    <col min="1" max="1" width="8.77734375" style="7" customWidth="1"/>
    <col min="2" max="3" width="12.5546875" style="117" bestFit="1" customWidth="1"/>
    <col min="4" max="4" width="11.109375" style="117" bestFit="1" customWidth="1"/>
    <col min="5" max="5" width="12.5546875" style="117" bestFit="1" customWidth="1"/>
    <col min="6" max="6" width="10.21875" style="117" bestFit="1" customWidth="1"/>
    <col min="7" max="7" width="11.109375" style="117" bestFit="1" customWidth="1"/>
    <col min="8" max="8" width="8" style="117" customWidth="1"/>
    <col min="9" max="9" width="10.77734375" style="7" customWidth="1"/>
    <col min="10" max="10" width="10.77734375" style="117" customWidth="1"/>
    <col min="11" max="11" width="10.77734375" style="32" customWidth="1"/>
    <col min="12" max="12" width="13.77734375" style="7" customWidth="1"/>
    <col min="13" max="14" width="10.77734375" style="32" customWidth="1"/>
    <col min="15" max="16384" width="8.88671875" style="7"/>
  </cols>
  <sheetData>
    <row r="1" spans="1:17" s="53" customFormat="1" ht="11.25">
      <c r="A1" s="53" t="s">
        <v>192</v>
      </c>
      <c r="C1" s="139"/>
      <c r="E1" s="139"/>
      <c r="G1" s="139"/>
      <c r="I1" s="139"/>
      <c r="K1" s="139"/>
      <c r="M1" s="139"/>
      <c r="O1" s="139"/>
      <c r="Q1" s="139"/>
    </row>
    <row r="2" spans="1:17" s="12" customFormat="1" ht="24.95" customHeight="1">
      <c r="A2" s="249" t="s">
        <v>198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11"/>
    </row>
    <row r="3" spans="1:17" s="2" customFormat="1" ht="15" customHeight="1">
      <c r="A3" s="250" t="s">
        <v>214</v>
      </c>
      <c r="B3" s="250"/>
      <c r="C3" s="250"/>
      <c r="D3" s="250"/>
      <c r="E3" s="250"/>
      <c r="F3" s="250"/>
      <c r="G3" s="113"/>
      <c r="H3" s="114"/>
      <c r="I3" s="22"/>
      <c r="J3" s="114"/>
      <c r="K3" s="112"/>
      <c r="L3" s="22"/>
      <c r="M3" s="112"/>
      <c r="N3" s="38" t="s">
        <v>215</v>
      </c>
    </row>
    <row r="4" spans="1:17" ht="33.75" customHeight="1">
      <c r="A4" s="304" t="s">
        <v>107</v>
      </c>
      <c r="B4" s="306" t="s">
        <v>60</v>
      </c>
      <c r="C4" s="307"/>
      <c r="D4" s="307"/>
      <c r="E4" s="307"/>
      <c r="F4" s="307"/>
      <c r="G4" s="307"/>
      <c r="H4" s="307"/>
      <c r="I4" s="279" t="s">
        <v>61</v>
      </c>
      <c r="J4" s="308"/>
      <c r="K4" s="308"/>
      <c r="L4" s="308"/>
      <c r="M4" s="308"/>
      <c r="N4" s="269"/>
    </row>
    <row r="5" spans="1:17" s="26" customFormat="1" ht="84.75" customHeight="1" thickBot="1">
      <c r="A5" s="305"/>
      <c r="B5" s="122"/>
      <c r="C5" s="118" t="s">
        <v>100</v>
      </c>
      <c r="D5" s="119" t="s">
        <v>48</v>
      </c>
      <c r="E5" s="119" t="s">
        <v>49</v>
      </c>
      <c r="F5" s="118" t="s">
        <v>50</v>
      </c>
      <c r="G5" s="119" t="s">
        <v>51</v>
      </c>
      <c r="H5" s="118" t="s">
        <v>17</v>
      </c>
      <c r="I5" s="120" t="s">
        <v>54</v>
      </c>
      <c r="J5" s="118" t="s">
        <v>212</v>
      </c>
      <c r="K5" s="121" t="s">
        <v>213</v>
      </c>
      <c r="L5" s="120" t="s">
        <v>52</v>
      </c>
      <c r="M5" s="121" t="s">
        <v>53</v>
      </c>
      <c r="N5" s="157" t="s">
        <v>10</v>
      </c>
    </row>
    <row r="6" spans="1:17" s="26" customFormat="1" ht="17.100000000000001" customHeight="1" thickTop="1">
      <c r="A6" s="123">
        <v>2020</v>
      </c>
      <c r="B6" s="60">
        <f t="shared" ref="B6:B8" si="0">SUM(C6:H6)</f>
        <v>2186500000</v>
      </c>
      <c r="C6" s="60">
        <v>943600000</v>
      </c>
      <c r="D6" s="60">
        <v>438700000</v>
      </c>
      <c r="E6" s="60">
        <v>651600000</v>
      </c>
      <c r="F6" s="60">
        <v>33500000</v>
      </c>
      <c r="G6" s="60">
        <v>119100000</v>
      </c>
      <c r="H6" s="77">
        <v>0</v>
      </c>
      <c r="I6" s="60">
        <v>9118979</v>
      </c>
      <c r="J6" s="60">
        <v>2187000000</v>
      </c>
      <c r="K6" s="60">
        <f t="shared" ref="K6:K7" si="1">J6/I6</f>
        <v>239.82948091008873</v>
      </c>
      <c r="L6" s="60">
        <v>30711000000</v>
      </c>
      <c r="M6" s="60">
        <f t="shared" ref="M6:M7" si="2">L6/I6</f>
        <v>3367.8112429033995</v>
      </c>
      <c r="N6" s="43">
        <f t="shared" ref="N6:N7" si="3">K6/M6*100</f>
        <v>7.1212269219497903</v>
      </c>
    </row>
    <row r="7" spans="1:17" s="26" customFormat="1" ht="17.100000000000001" customHeight="1">
      <c r="A7" s="123">
        <v>2021</v>
      </c>
      <c r="B7" s="60">
        <f t="shared" si="0"/>
        <v>2468400000</v>
      </c>
      <c r="C7" s="60">
        <v>1153400000</v>
      </c>
      <c r="D7" s="60">
        <v>397800000</v>
      </c>
      <c r="E7" s="60">
        <v>758900000</v>
      </c>
      <c r="F7" s="60">
        <v>29100000</v>
      </c>
      <c r="G7" s="60">
        <v>129200000</v>
      </c>
      <c r="H7" s="77">
        <v>0</v>
      </c>
      <c r="I7" s="60">
        <v>10035131</v>
      </c>
      <c r="J7" s="60">
        <v>2468416220</v>
      </c>
      <c r="K7" s="60">
        <f t="shared" si="1"/>
        <v>245.97747852021064</v>
      </c>
      <c r="L7" s="60">
        <v>30014117703</v>
      </c>
      <c r="M7" s="60">
        <f t="shared" si="2"/>
        <v>2990.9044239681575</v>
      </c>
      <c r="N7" s="43">
        <f t="shared" si="3"/>
        <v>8.224183847167609</v>
      </c>
    </row>
    <row r="8" spans="1:17" s="26" customFormat="1" ht="17.100000000000001" customHeight="1">
      <c r="A8" s="123">
        <v>2022</v>
      </c>
      <c r="B8" s="60">
        <f t="shared" si="0"/>
        <v>2522660000</v>
      </c>
      <c r="C8" s="60">
        <v>1143000000</v>
      </c>
      <c r="D8" s="60">
        <v>456500000</v>
      </c>
      <c r="E8" s="60">
        <v>835800000</v>
      </c>
      <c r="F8" s="60">
        <v>1960000</v>
      </c>
      <c r="G8" s="60">
        <v>85400000</v>
      </c>
      <c r="H8" s="77">
        <v>0</v>
      </c>
      <c r="I8" s="60">
        <v>9784670</v>
      </c>
      <c r="J8" s="165">
        <v>2549000000</v>
      </c>
      <c r="K8" s="60">
        <v>260.509552187248</v>
      </c>
      <c r="L8" s="60">
        <v>30899931940</v>
      </c>
      <c r="M8" s="60">
        <v>3157.9942849375607</v>
      </c>
      <c r="N8" s="43">
        <v>8.2492091081285395</v>
      </c>
    </row>
    <row r="9" spans="1:17" s="26" customFormat="1" ht="17.100000000000001" customHeight="1">
      <c r="A9" s="123">
        <v>2023</v>
      </c>
      <c r="B9" s="60">
        <v>2614299350</v>
      </c>
      <c r="C9" s="60">
        <v>1132952320</v>
      </c>
      <c r="D9" s="60">
        <v>480337580</v>
      </c>
      <c r="E9" s="60">
        <v>841976950</v>
      </c>
      <c r="F9" s="60">
        <v>32007440</v>
      </c>
      <c r="G9" s="60">
        <v>127025060</v>
      </c>
      <c r="H9" s="77">
        <v>0</v>
      </c>
      <c r="I9" s="60">
        <v>9762580</v>
      </c>
      <c r="J9" s="165">
        <v>2614299350</v>
      </c>
      <c r="K9" s="60">
        <v>267.79000000000002</v>
      </c>
      <c r="L9" s="60">
        <v>32183227324</v>
      </c>
      <c r="M9" s="60">
        <v>3296.59</v>
      </c>
      <c r="N9" s="43">
        <v>8.1199999999999992</v>
      </c>
    </row>
    <row r="10" spans="1:17" s="26" customFormat="1" ht="17.100000000000001" customHeight="1">
      <c r="A10" s="166">
        <v>2024</v>
      </c>
      <c r="B10" s="201">
        <v>4108000000</v>
      </c>
      <c r="C10" s="201">
        <v>1744700000</v>
      </c>
      <c r="D10" s="201">
        <v>727900000</v>
      </c>
      <c r="E10" s="201">
        <v>1367300000</v>
      </c>
      <c r="F10" s="201">
        <v>54800000</v>
      </c>
      <c r="G10" s="201">
        <v>213300000</v>
      </c>
      <c r="H10" s="202">
        <v>0</v>
      </c>
      <c r="I10" s="201">
        <v>10109399</v>
      </c>
      <c r="J10" s="203">
        <v>4108033910</v>
      </c>
      <c r="K10" s="201">
        <v>406.3</v>
      </c>
      <c r="L10" s="200">
        <v>33468938530</v>
      </c>
      <c r="M10" s="201">
        <v>3310.6</v>
      </c>
      <c r="N10" s="204">
        <v>12.2</v>
      </c>
    </row>
    <row r="11" spans="1:17" s="2" customFormat="1" ht="18" customHeight="1">
      <c r="A11" s="251" t="s">
        <v>185</v>
      </c>
      <c r="B11" s="251"/>
      <c r="C11" s="251"/>
      <c r="D11" s="251"/>
      <c r="E11" s="251"/>
      <c r="F11" s="251"/>
      <c r="G11" s="115"/>
      <c r="H11" s="116"/>
      <c r="I11" s="17"/>
      <c r="J11" s="116"/>
      <c r="K11" s="33"/>
      <c r="L11" s="17"/>
      <c r="M11" s="33"/>
      <c r="N11" s="49" t="s">
        <v>151</v>
      </c>
    </row>
  </sheetData>
  <mergeCells count="6">
    <mergeCell ref="A11:F11"/>
    <mergeCell ref="A2:N2"/>
    <mergeCell ref="A3:F3"/>
    <mergeCell ref="A4:A5"/>
    <mergeCell ref="B4:H4"/>
    <mergeCell ref="I4:N4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scale="79" firstPageNumber="86" pageOrder="overThenDown" orientation="landscape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3"/>
  <sheetViews>
    <sheetView view="pageBreakPreview" zoomScaleNormal="100" zoomScaleSheetLayoutView="100" workbookViewId="0">
      <selection activeCell="H12" sqref="H12"/>
    </sheetView>
  </sheetViews>
  <sheetFormatPr defaultColWidth="8.88671875" defaultRowHeight="13.5"/>
  <cols>
    <col min="1" max="1" width="6.77734375" style="7" customWidth="1"/>
    <col min="2" max="25" width="8.33203125" style="7" customWidth="1"/>
    <col min="26" max="16384" width="8.88671875" style="7"/>
  </cols>
  <sheetData>
    <row r="1" spans="1:26" s="53" customFormat="1" ht="11.25">
      <c r="A1" s="53" t="s">
        <v>192</v>
      </c>
      <c r="C1" s="139"/>
      <c r="E1" s="139"/>
      <c r="G1" s="139"/>
      <c r="I1" s="139"/>
      <c r="K1" s="139"/>
      <c r="M1" s="139"/>
      <c r="O1" s="139"/>
      <c r="Q1" s="139"/>
    </row>
    <row r="2" spans="1:26" s="10" customFormat="1" ht="30" customHeight="1">
      <c r="A2" s="249" t="s">
        <v>199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9"/>
    </row>
    <row r="3" spans="1:26" s="2" customFormat="1" ht="15" customHeight="1">
      <c r="A3" s="250" t="s">
        <v>12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5" t="s">
        <v>13</v>
      </c>
      <c r="Z3" s="6"/>
    </row>
    <row r="4" spans="1:26" s="1" customFormat="1" ht="24.95" customHeight="1">
      <c r="A4" s="317" t="s">
        <v>174</v>
      </c>
      <c r="B4" s="314" t="s">
        <v>105</v>
      </c>
      <c r="C4" s="309" t="s">
        <v>106</v>
      </c>
      <c r="D4" s="309" t="s">
        <v>44</v>
      </c>
      <c r="E4" s="309" t="s">
        <v>62</v>
      </c>
      <c r="F4" s="310"/>
      <c r="G4" s="310"/>
      <c r="H4" s="310"/>
      <c r="I4" s="310"/>
      <c r="J4" s="310"/>
      <c r="K4" s="310"/>
      <c r="L4" s="309" t="s">
        <v>63</v>
      </c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09" t="s">
        <v>43</v>
      </c>
      <c r="X4" s="309" t="s">
        <v>103</v>
      </c>
      <c r="Y4" s="309" t="s">
        <v>104</v>
      </c>
    </row>
    <row r="5" spans="1:26" s="1" customFormat="1" ht="30" customHeight="1">
      <c r="A5" s="318"/>
      <c r="B5" s="314"/>
      <c r="C5" s="309"/>
      <c r="D5" s="309"/>
      <c r="E5" s="309" t="s">
        <v>6</v>
      </c>
      <c r="F5" s="309" t="s">
        <v>105</v>
      </c>
      <c r="G5" s="309" t="s">
        <v>106</v>
      </c>
      <c r="H5" s="309" t="s">
        <v>7</v>
      </c>
      <c r="I5" s="310"/>
      <c r="J5" s="309" t="s">
        <v>8</v>
      </c>
      <c r="K5" s="309" t="s">
        <v>9</v>
      </c>
      <c r="L5" s="309" t="s">
        <v>6</v>
      </c>
      <c r="M5" s="309" t="s">
        <v>55</v>
      </c>
      <c r="N5" s="309"/>
      <c r="O5" s="309"/>
      <c r="P5" s="309"/>
      <c r="Q5" s="309" t="s">
        <v>56</v>
      </c>
      <c r="R5" s="310"/>
      <c r="S5" s="310"/>
      <c r="T5" s="310"/>
      <c r="U5" s="310"/>
      <c r="V5" s="310"/>
      <c r="W5" s="310"/>
      <c r="X5" s="310"/>
      <c r="Y5" s="310"/>
    </row>
    <row r="6" spans="1:26" s="1" customFormat="1" ht="24.75" customHeight="1">
      <c r="A6" s="318"/>
      <c r="B6" s="314"/>
      <c r="C6" s="309"/>
      <c r="D6" s="309"/>
      <c r="E6" s="309"/>
      <c r="F6" s="309"/>
      <c r="G6" s="309"/>
      <c r="H6" s="312" t="s">
        <v>101</v>
      </c>
      <c r="I6" s="312" t="s">
        <v>102</v>
      </c>
      <c r="J6" s="309"/>
      <c r="K6" s="309"/>
      <c r="L6" s="309"/>
      <c r="M6" s="312" t="s">
        <v>105</v>
      </c>
      <c r="N6" s="312" t="s">
        <v>106</v>
      </c>
      <c r="O6" s="309" t="s">
        <v>7</v>
      </c>
      <c r="P6" s="310"/>
      <c r="Q6" s="312" t="s">
        <v>105</v>
      </c>
      <c r="R6" s="312" t="s">
        <v>106</v>
      </c>
      <c r="S6" s="309" t="s">
        <v>7</v>
      </c>
      <c r="T6" s="310"/>
      <c r="U6" s="312" t="s">
        <v>8</v>
      </c>
      <c r="V6" s="312" t="s">
        <v>64</v>
      </c>
      <c r="W6" s="310"/>
      <c r="X6" s="310"/>
      <c r="Y6" s="310"/>
    </row>
    <row r="7" spans="1:26" s="1" customFormat="1" ht="48" customHeight="1" thickBot="1">
      <c r="A7" s="319"/>
      <c r="B7" s="315"/>
      <c r="C7" s="316"/>
      <c r="D7" s="316"/>
      <c r="E7" s="316"/>
      <c r="F7" s="316"/>
      <c r="G7" s="316"/>
      <c r="H7" s="313"/>
      <c r="I7" s="313"/>
      <c r="J7" s="311"/>
      <c r="K7" s="316"/>
      <c r="L7" s="316"/>
      <c r="M7" s="313"/>
      <c r="N7" s="313"/>
      <c r="O7" s="153" t="s">
        <v>101</v>
      </c>
      <c r="P7" s="153" t="s">
        <v>102</v>
      </c>
      <c r="Q7" s="313"/>
      <c r="R7" s="313"/>
      <c r="S7" s="153" t="s">
        <v>101</v>
      </c>
      <c r="T7" s="153" t="s">
        <v>102</v>
      </c>
      <c r="U7" s="313"/>
      <c r="V7" s="313"/>
      <c r="W7" s="311"/>
      <c r="X7" s="311"/>
      <c r="Y7" s="311"/>
    </row>
    <row r="8" spans="1:26" s="1" customFormat="1" ht="17.100000000000001" customHeight="1" thickTop="1">
      <c r="A8" s="124">
        <v>2020</v>
      </c>
      <c r="B8" s="135">
        <v>968163</v>
      </c>
      <c r="C8" s="135">
        <v>838227</v>
      </c>
      <c r="D8" s="135">
        <f t="shared" ref="D8:D9" si="0">C8/B8*100</f>
        <v>86.579119425138117</v>
      </c>
      <c r="E8" s="132">
        <v>0.8</v>
      </c>
      <c r="F8" s="132">
        <v>164800</v>
      </c>
      <c r="G8" s="132">
        <v>164800</v>
      </c>
      <c r="H8" s="132">
        <v>15199</v>
      </c>
      <c r="I8" s="132">
        <v>87143</v>
      </c>
      <c r="J8" s="133">
        <v>5042</v>
      </c>
      <c r="K8" s="135">
        <v>57416</v>
      </c>
      <c r="L8" s="132">
        <v>60.75</v>
      </c>
      <c r="M8" s="132">
        <v>558736</v>
      </c>
      <c r="N8" s="132">
        <v>472401</v>
      </c>
      <c r="O8" s="132">
        <v>0</v>
      </c>
      <c r="P8" s="132">
        <v>472401</v>
      </c>
      <c r="Q8" s="132">
        <v>244627</v>
      </c>
      <c r="R8" s="132">
        <v>201026</v>
      </c>
      <c r="S8" s="132">
        <v>0</v>
      </c>
      <c r="T8" s="132">
        <v>201026</v>
      </c>
      <c r="U8" s="132">
        <v>0</v>
      </c>
      <c r="V8" s="135">
        <v>0</v>
      </c>
      <c r="W8" s="136">
        <v>12615</v>
      </c>
      <c r="X8" s="136">
        <v>108738</v>
      </c>
      <c r="Y8" s="134">
        <v>85</v>
      </c>
    </row>
    <row r="9" spans="1:26" s="1" customFormat="1" ht="17.100000000000001" customHeight="1">
      <c r="A9" s="124">
        <v>2021</v>
      </c>
      <c r="B9" s="135">
        <v>968163</v>
      </c>
      <c r="C9" s="135">
        <v>840126</v>
      </c>
      <c r="D9" s="135">
        <f t="shared" si="0"/>
        <v>86.775264082597658</v>
      </c>
      <c r="E9" s="132">
        <v>1</v>
      </c>
      <c r="F9" s="132">
        <v>164800</v>
      </c>
      <c r="G9" s="132">
        <v>164800</v>
      </c>
      <c r="H9" s="132">
        <v>15199</v>
      </c>
      <c r="I9" s="132">
        <v>87143</v>
      </c>
      <c r="J9" s="133">
        <v>5042</v>
      </c>
      <c r="K9" s="135">
        <v>57416</v>
      </c>
      <c r="L9" s="132">
        <v>30.9</v>
      </c>
      <c r="M9" s="132">
        <v>558736</v>
      </c>
      <c r="N9" s="132">
        <v>474300</v>
      </c>
      <c r="O9" s="132">
        <v>0</v>
      </c>
      <c r="P9" s="132">
        <v>474300</v>
      </c>
      <c r="Q9" s="132">
        <v>244627</v>
      </c>
      <c r="R9" s="132">
        <v>201026</v>
      </c>
      <c r="S9" s="132">
        <v>0</v>
      </c>
      <c r="T9" s="132">
        <v>201026</v>
      </c>
      <c r="U9" s="132">
        <v>0</v>
      </c>
      <c r="V9" s="135">
        <v>0</v>
      </c>
      <c r="W9" s="136">
        <v>12615</v>
      </c>
      <c r="X9" s="136">
        <v>108738</v>
      </c>
      <c r="Y9" s="134">
        <v>85</v>
      </c>
    </row>
    <row r="10" spans="1:26" s="1" customFormat="1" ht="17.100000000000001" customHeight="1">
      <c r="A10" s="124">
        <v>2022</v>
      </c>
      <c r="B10" s="135">
        <v>968163</v>
      </c>
      <c r="C10" s="135">
        <v>840126</v>
      </c>
      <c r="D10" s="135">
        <f t="shared" ref="D10" si="1">C10/B10*100</f>
        <v>86.775264082597658</v>
      </c>
      <c r="E10" s="132">
        <v>1</v>
      </c>
      <c r="F10" s="132">
        <v>164800</v>
      </c>
      <c r="G10" s="132">
        <v>164800</v>
      </c>
      <c r="H10" s="132">
        <v>15199</v>
      </c>
      <c r="I10" s="132">
        <v>87143</v>
      </c>
      <c r="J10" s="133">
        <v>5042</v>
      </c>
      <c r="K10" s="135">
        <v>57416</v>
      </c>
      <c r="L10" s="132">
        <v>30.9</v>
      </c>
      <c r="M10" s="132">
        <v>558736</v>
      </c>
      <c r="N10" s="132">
        <v>474300</v>
      </c>
      <c r="O10" s="132">
        <v>0</v>
      </c>
      <c r="P10" s="132">
        <v>474300</v>
      </c>
      <c r="Q10" s="132">
        <v>244627</v>
      </c>
      <c r="R10" s="132">
        <v>201026</v>
      </c>
      <c r="S10" s="132">
        <v>0</v>
      </c>
      <c r="T10" s="132">
        <v>201026</v>
      </c>
      <c r="U10" s="132">
        <v>0</v>
      </c>
      <c r="V10" s="135">
        <v>0</v>
      </c>
      <c r="W10" s="136">
        <v>12615</v>
      </c>
      <c r="X10" s="136">
        <v>108738</v>
      </c>
      <c r="Y10" s="134">
        <v>85</v>
      </c>
    </row>
    <row r="11" spans="1:26" s="1" customFormat="1" ht="17.100000000000001" customHeight="1">
      <c r="A11" s="124">
        <v>2023</v>
      </c>
      <c r="B11" s="135">
        <v>968163</v>
      </c>
      <c r="C11" s="135">
        <v>840126</v>
      </c>
      <c r="D11" s="135">
        <v>86.775264082597658</v>
      </c>
      <c r="E11" s="132">
        <v>1</v>
      </c>
      <c r="F11" s="132">
        <v>164800</v>
      </c>
      <c r="G11" s="132">
        <v>164800</v>
      </c>
      <c r="H11" s="132">
        <v>15199</v>
      </c>
      <c r="I11" s="132">
        <v>87143</v>
      </c>
      <c r="J11" s="133">
        <v>5042</v>
      </c>
      <c r="K11" s="135">
        <v>57416</v>
      </c>
      <c r="L11" s="132">
        <v>30.9</v>
      </c>
      <c r="M11" s="132">
        <v>558736</v>
      </c>
      <c r="N11" s="132">
        <v>474300</v>
      </c>
      <c r="O11" s="132">
        <v>0</v>
      </c>
      <c r="P11" s="132">
        <v>474300</v>
      </c>
      <c r="Q11" s="132">
        <v>244627</v>
      </c>
      <c r="R11" s="132">
        <v>201026</v>
      </c>
      <c r="S11" s="132">
        <v>0</v>
      </c>
      <c r="T11" s="132">
        <v>201026</v>
      </c>
      <c r="U11" s="132">
        <v>0</v>
      </c>
      <c r="V11" s="135">
        <v>0</v>
      </c>
      <c r="W11" s="136">
        <v>12615</v>
      </c>
      <c r="X11" s="136">
        <v>108738</v>
      </c>
      <c r="Y11" s="134">
        <v>85</v>
      </c>
    </row>
    <row r="12" spans="1:26" s="53" customFormat="1" ht="17.100000000000001" customHeight="1">
      <c r="A12" s="125">
        <v>2024</v>
      </c>
      <c r="B12" s="208">
        <v>968163</v>
      </c>
      <c r="C12" s="208">
        <v>838227</v>
      </c>
      <c r="D12" s="207">
        <v>86.6</v>
      </c>
      <c r="E12" s="206">
        <v>0</v>
      </c>
      <c r="F12" s="206">
        <v>164800</v>
      </c>
      <c r="G12" s="206">
        <v>164800</v>
      </c>
      <c r="H12" s="206">
        <v>15199</v>
      </c>
      <c r="I12" s="206">
        <v>87143</v>
      </c>
      <c r="J12" s="205">
        <v>5042</v>
      </c>
      <c r="K12" s="208">
        <v>57416</v>
      </c>
      <c r="L12" s="206">
        <v>30.65</v>
      </c>
      <c r="M12" s="206">
        <v>558736</v>
      </c>
      <c r="N12" s="206">
        <v>472401</v>
      </c>
      <c r="O12" s="206">
        <v>0</v>
      </c>
      <c r="P12" s="206">
        <v>472401</v>
      </c>
      <c r="Q12" s="206">
        <v>244627</v>
      </c>
      <c r="R12" s="206">
        <v>201026</v>
      </c>
      <c r="S12" s="206">
        <v>0</v>
      </c>
      <c r="T12" s="206">
        <v>201026</v>
      </c>
      <c r="U12" s="206">
        <v>0</v>
      </c>
      <c r="V12" s="208">
        <v>0</v>
      </c>
      <c r="W12" s="182">
        <v>12615</v>
      </c>
      <c r="X12" s="182">
        <v>108738</v>
      </c>
      <c r="Y12" s="183">
        <v>85</v>
      </c>
    </row>
    <row r="13" spans="1:26" s="1" customFormat="1" ht="17.100000000000001" customHeight="1">
      <c r="A13" s="124" t="s">
        <v>175</v>
      </c>
      <c r="B13" s="212">
        <v>116373</v>
      </c>
      <c r="C13" s="212">
        <v>116373</v>
      </c>
      <c r="D13" s="212">
        <v>100</v>
      </c>
      <c r="E13" s="209">
        <v>0</v>
      </c>
      <c r="F13" s="209">
        <v>7859</v>
      </c>
      <c r="G13" s="209">
        <v>7859</v>
      </c>
      <c r="H13" s="209">
        <v>4</v>
      </c>
      <c r="I13" s="209">
        <v>1950</v>
      </c>
      <c r="J13" s="210">
        <v>780</v>
      </c>
      <c r="K13" s="212">
        <v>5125</v>
      </c>
      <c r="L13" s="209">
        <v>1.2</v>
      </c>
      <c r="M13" s="209">
        <v>56303</v>
      </c>
      <c r="N13" s="209">
        <v>56303</v>
      </c>
      <c r="O13" s="209">
        <v>0</v>
      </c>
      <c r="P13" s="209">
        <v>56303</v>
      </c>
      <c r="Q13" s="209">
        <v>52211</v>
      </c>
      <c r="R13" s="209">
        <v>52211</v>
      </c>
      <c r="S13" s="209">
        <v>0</v>
      </c>
      <c r="T13" s="209">
        <v>52211</v>
      </c>
      <c r="U13" s="209">
        <v>0</v>
      </c>
      <c r="V13" s="212">
        <v>0</v>
      </c>
      <c r="W13" s="213">
        <v>782</v>
      </c>
      <c r="X13" s="213">
        <v>22943</v>
      </c>
      <c r="Y13" s="211">
        <v>4</v>
      </c>
    </row>
    <row r="14" spans="1:26" s="1" customFormat="1" ht="17.100000000000001" customHeight="1">
      <c r="A14" s="124" t="s">
        <v>153</v>
      </c>
      <c r="B14" s="212">
        <v>4214</v>
      </c>
      <c r="C14" s="212">
        <v>1283</v>
      </c>
      <c r="D14" s="212">
        <v>30.4</v>
      </c>
      <c r="E14" s="209">
        <v>0</v>
      </c>
      <c r="F14" s="209">
        <v>0</v>
      </c>
      <c r="G14" s="209">
        <v>0</v>
      </c>
      <c r="H14" s="209">
        <v>0</v>
      </c>
      <c r="I14" s="209">
        <v>0</v>
      </c>
      <c r="J14" s="210">
        <v>0</v>
      </c>
      <c r="K14" s="212">
        <v>0</v>
      </c>
      <c r="L14" s="209">
        <v>0.66</v>
      </c>
      <c r="M14" s="209">
        <v>4214</v>
      </c>
      <c r="N14" s="209">
        <v>1283</v>
      </c>
      <c r="O14" s="209">
        <v>0</v>
      </c>
      <c r="P14" s="209">
        <v>1283</v>
      </c>
      <c r="Q14" s="209">
        <v>0</v>
      </c>
      <c r="R14" s="209">
        <v>0</v>
      </c>
      <c r="S14" s="209">
        <v>0</v>
      </c>
      <c r="T14" s="209">
        <v>0</v>
      </c>
      <c r="U14" s="209">
        <v>0</v>
      </c>
      <c r="V14" s="212">
        <v>0</v>
      </c>
      <c r="W14" s="213">
        <v>29</v>
      </c>
      <c r="X14" s="213">
        <v>303</v>
      </c>
      <c r="Y14" s="211">
        <v>0</v>
      </c>
    </row>
    <row r="15" spans="1:26" s="1" customFormat="1" ht="17.100000000000001" customHeight="1">
      <c r="A15" s="124" t="s">
        <v>154</v>
      </c>
      <c r="B15" s="212">
        <v>27400</v>
      </c>
      <c r="C15" s="212">
        <v>27400</v>
      </c>
      <c r="D15" s="212">
        <v>100</v>
      </c>
      <c r="E15" s="209">
        <v>0</v>
      </c>
      <c r="F15" s="209">
        <v>0</v>
      </c>
      <c r="G15" s="209">
        <v>0</v>
      </c>
      <c r="H15" s="209">
        <v>0</v>
      </c>
      <c r="I15" s="209">
        <v>0</v>
      </c>
      <c r="J15" s="210">
        <v>0</v>
      </c>
      <c r="K15" s="212">
        <v>0</v>
      </c>
      <c r="L15" s="209">
        <v>1.08</v>
      </c>
      <c r="M15" s="209">
        <v>27400</v>
      </c>
      <c r="N15" s="209">
        <v>27400</v>
      </c>
      <c r="O15" s="209">
        <v>0</v>
      </c>
      <c r="P15" s="209">
        <v>27400</v>
      </c>
      <c r="Q15" s="209">
        <v>0</v>
      </c>
      <c r="R15" s="209">
        <v>0</v>
      </c>
      <c r="S15" s="209">
        <v>0</v>
      </c>
      <c r="T15" s="209">
        <v>0</v>
      </c>
      <c r="U15" s="209">
        <v>0</v>
      </c>
      <c r="V15" s="212">
        <v>0</v>
      </c>
      <c r="W15" s="213">
        <v>0</v>
      </c>
      <c r="X15" s="213">
        <v>488</v>
      </c>
      <c r="Y15" s="211">
        <v>0</v>
      </c>
    </row>
    <row r="16" spans="1:26" s="1" customFormat="1" ht="17.100000000000001" customHeight="1">
      <c r="A16" s="124" t="s">
        <v>155</v>
      </c>
      <c r="B16" s="212">
        <v>6439</v>
      </c>
      <c r="C16" s="212">
        <v>4618</v>
      </c>
      <c r="D16" s="212">
        <v>71.7</v>
      </c>
      <c r="E16" s="209">
        <v>0</v>
      </c>
      <c r="F16" s="209">
        <v>0</v>
      </c>
      <c r="G16" s="209">
        <v>0</v>
      </c>
      <c r="H16" s="209">
        <v>0</v>
      </c>
      <c r="I16" s="209">
        <v>0</v>
      </c>
      <c r="J16" s="210">
        <v>0</v>
      </c>
      <c r="K16" s="212">
        <v>0</v>
      </c>
      <c r="L16" s="209">
        <v>0.67</v>
      </c>
      <c r="M16" s="209">
        <v>6072</v>
      </c>
      <c r="N16" s="209">
        <v>4251</v>
      </c>
      <c r="O16" s="209">
        <v>0</v>
      </c>
      <c r="P16" s="209">
        <v>4251</v>
      </c>
      <c r="Q16" s="209">
        <v>367</v>
      </c>
      <c r="R16" s="209">
        <v>367</v>
      </c>
      <c r="S16" s="209">
        <v>0</v>
      </c>
      <c r="T16" s="209">
        <v>367</v>
      </c>
      <c r="U16" s="209">
        <v>0</v>
      </c>
      <c r="V16" s="212">
        <v>0</v>
      </c>
      <c r="W16" s="213">
        <v>69</v>
      </c>
      <c r="X16" s="213">
        <v>303</v>
      </c>
      <c r="Y16" s="211">
        <v>0</v>
      </c>
    </row>
    <row r="17" spans="1:25" s="1" customFormat="1" ht="17.100000000000001" customHeight="1">
      <c r="A17" s="124" t="s">
        <v>156</v>
      </c>
      <c r="B17" s="212">
        <v>133333</v>
      </c>
      <c r="C17" s="212">
        <v>125909</v>
      </c>
      <c r="D17" s="212">
        <v>94.4</v>
      </c>
      <c r="E17" s="209">
        <v>0</v>
      </c>
      <c r="F17" s="209">
        <v>29280</v>
      </c>
      <c r="G17" s="209">
        <v>29280</v>
      </c>
      <c r="H17" s="209">
        <v>12</v>
      </c>
      <c r="I17" s="209">
        <v>16409</v>
      </c>
      <c r="J17" s="210">
        <v>2001</v>
      </c>
      <c r="K17" s="212">
        <v>10858</v>
      </c>
      <c r="L17" s="209">
        <v>1.47</v>
      </c>
      <c r="M17" s="209">
        <v>95454</v>
      </c>
      <c r="N17" s="209">
        <v>95454</v>
      </c>
      <c r="O17" s="209">
        <v>0</v>
      </c>
      <c r="P17" s="209">
        <v>95454</v>
      </c>
      <c r="Q17" s="209">
        <v>8599</v>
      </c>
      <c r="R17" s="209">
        <v>1175</v>
      </c>
      <c r="S17" s="209">
        <v>0</v>
      </c>
      <c r="T17" s="209">
        <v>1175</v>
      </c>
      <c r="U17" s="209">
        <v>0</v>
      </c>
      <c r="V17" s="212">
        <v>0</v>
      </c>
      <c r="W17" s="213">
        <v>658</v>
      </c>
      <c r="X17" s="213">
        <v>5120</v>
      </c>
      <c r="Y17" s="211">
        <v>6</v>
      </c>
    </row>
    <row r="18" spans="1:25" s="1" customFormat="1" ht="17.100000000000001" customHeight="1">
      <c r="A18" s="124" t="s">
        <v>157</v>
      </c>
      <c r="B18" s="212">
        <v>12200</v>
      </c>
      <c r="C18" s="212">
        <v>12200</v>
      </c>
      <c r="D18" s="212">
        <v>100</v>
      </c>
      <c r="E18" s="209">
        <v>0</v>
      </c>
      <c r="F18" s="209">
        <v>0</v>
      </c>
      <c r="G18" s="209">
        <v>0</v>
      </c>
      <c r="H18" s="209">
        <v>0</v>
      </c>
      <c r="I18" s="209">
        <v>0</v>
      </c>
      <c r="J18" s="210">
        <v>0</v>
      </c>
      <c r="K18" s="212">
        <v>0</v>
      </c>
      <c r="L18" s="209">
        <v>0.74</v>
      </c>
      <c r="M18" s="209">
        <v>12200</v>
      </c>
      <c r="N18" s="209">
        <v>12200</v>
      </c>
      <c r="O18" s="209">
        <v>0</v>
      </c>
      <c r="P18" s="209">
        <v>12200</v>
      </c>
      <c r="Q18" s="209">
        <v>0</v>
      </c>
      <c r="R18" s="209">
        <v>0</v>
      </c>
      <c r="S18" s="209">
        <v>0</v>
      </c>
      <c r="T18" s="209">
        <v>0</v>
      </c>
      <c r="U18" s="209">
        <v>0</v>
      </c>
      <c r="V18" s="212">
        <v>0</v>
      </c>
      <c r="W18" s="213">
        <v>0</v>
      </c>
      <c r="X18" s="213">
        <v>400</v>
      </c>
      <c r="Y18" s="211">
        <v>0</v>
      </c>
    </row>
    <row r="19" spans="1:25" s="1" customFormat="1" ht="17.100000000000001" customHeight="1">
      <c r="A19" s="124" t="s">
        <v>158</v>
      </c>
      <c r="B19" s="212">
        <v>42762</v>
      </c>
      <c r="C19" s="212">
        <v>22391</v>
      </c>
      <c r="D19" s="212">
        <v>52.4</v>
      </c>
      <c r="E19" s="209">
        <v>0</v>
      </c>
      <c r="F19" s="209">
        <v>0</v>
      </c>
      <c r="G19" s="209">
        <v>0</v>
      </c>
      <c r="H19" s="209">
        <v>0</v>
      </c>
      <c r="I19" s="209">
        <v>0</v>
      </c>
      <c r="J19" s="210">
        <v>0</v>
      </c>
      <c r="K19" s="212">
        <v>0</v>
      </c>
      <c r="L19" s="209">
        <v>2.41</v>
      </c>
      <c r="M19" s="209">
        <v>41658</v>
      </c>
      <c r="N19" s="209">
        <v>21287</v>
      </c>
      <c r="O19" s="209">
        <v>0</v>
      </c>
      <c r="P19" s="209">
        <v>21287</v>
      </c>
      <c r="Q19" s="209">
        <v>1104</v>
      </c>
      <c r="R19" s="209">
        <v>1104</v>
      </c>
      <c r="S19" s="209">
        <v>0</v>
      </c>
      <c r="T19" s="209">
        <v>1104</v>
      </c>
      <c r="U19" s="209">
        <v>0</v>
      </c>
      <c r="V19" s="212">
        <v>0</v>
      </c>
      <c r="W19" s="213">
        <v>605</v>
      </c>
      <c r="X19" s="213">
        <v>3958</v>
      </c>
      <c r="Y19" s="211">
        <v>0</v>
      </c>
    </row>
    <row r="20" spans="1:25" s="1" customFormat="1" ht="17.100000000000001" customHeight="1">
      <c r="A20" s="124" t="s">
        <v>159</v>
      </c>
      <c r="B20" s="212">
        <v>15352</v>
      </c>
      <c r="C20" s="212">
        <v>15352</v>
      </c>
      <c r="D20" s="212">
        <v>100</v>
      </c>
      <c r="E20" s="209">
        <v>0</v>
      </c>
      <c r="F20" s="209">
        <v>0</v>
      </c>
      <c r="G20" s="209">
        <v>0</v>
      </c>
      <c r="H20" s="209">
        <v>0</v>
      </c>
      <c r="I20" s="209">
        <v>0</v>
      </c>
      <c r="J20" s="210">
        <v>0</v>
      </c>
      <c r="K20" s="212">
        <v>0</v>
      </c>
      <c r="L20" s="209">
        <v>0.49</v>
      </c>
      <c r="M20" s="209">
        <v>15352</v>
      </c>
      <c r="N20" s="209">
        <v>15352</v>
      </c>
      <c r="O20" s="209">
        <v>0</v>
      </c>
      <c r="P20" s="209">
        <v>15352</v>
      </c>
      <c r="Q20" s="209">
        <v>0</v>
      </c>
      <c r="R20" s="209">
        <v>0</v>
      </c>
      <c r="S20" s="209">
        <v>0</v>
      </c>
      <c r="T20" s="209">
        <v>0</v>
      </c>
      <c r="U20" s="209">
        <v>0</v>
      </c>
      <c r="V20" s="212">
        <v>0</v>
      </c>
      <c r="W20" s="213">
        <v>293</v>
      </c>
      <c r="X20" s="213">
        <v>466</v>
      </c>
      <c r="Y20" s="211">
        <v>0</v>
      </c>
    </row>
    <row r="21" spans="1:25" s="1" customFormat="1" ht="17.100000000000001" customHeight="1">
      <c r="A21" s="124" t="s">
        <v>160</v>
      </c>
      <c r="B21" s="212">
        <v>21250</v>
      </c>
      <c r="C21" s="212">
        <v>21250</v>
      </c>
      <c r="D21" s="212">
        <v>100</v>
      </c>
      <c r="E21" s="209">
        <v>0</v>
      </c>
      <c r="F21" s="209">
        <v>0</v>
      </c>
      <c r="G21" s="209">
        <v>0</v>
      </c>
      <c r="H21" s="209">
        <v>0</v>
      </c>
      <c r="I21" s="209">
        <v>0</v>
      </c>
      <c r="J21" s="210">
        <v>0</v>
      </c>
      <c r="K21" s="212">
        <v>0</v>
      </c>
      <c r="L21" s="209">
        <v>1.45</v>
      </c>
      <c r="M21" s="209">
        <v>21250</v>
      </c>
      <c r="N21" s="209">
        <v>21250</v>
      </c>
      <c r="O21" s="209">
        <v>0</v>
      </c>
      <c r="P21" s="209">
        <v>21250</v>
      </c>
      <c r="Q21" s="209">
        <v>0</v>
      </c>
      <c r="R21" s="209">
        <v>0</v>
      </c>
      <c r="S21" s="209">
        <v>0</v>
      </c>
      <c r="T21" s="209">
        <v>0</v>
      </c>
      <c r="U21" s="209">
        <v>0</v>
      </c>
      <c r="V21" s="212">
        <v>0</v>
      </c>
      <c r="W21" s="213">
        <v>192</v>
      </c>
      <c r="X21" s="213">
        <v>505</v>
      </c>
      <c r="Y21" s="211">
        <v>0</v>
      </c>
    </row>
    <row r="22" spans="1:25" s="1" customFormat="1" ht="17.100000000000001" customHeight="1">
      <c r="A22" s="124" t="s">
        <v>161</v>
      </c>
      <c r="B22" s="212">
        <v>46880</v>
      </c>
      <c r="C22" s="212">
        <v>34597</v>
      </c>
      <c r="D22" s="212">
        <v>73.8</v>
      </c>
      <c r="E22" s="209">
        <v>0</v>
      </c>
      <c r="F22" s="209">
        <v>0</v>
      </c>
      <c r="G22" s="209">
        <v>0</v>
      </c>
      <c r="H22" s="209">
        <v>0</v>
      </c>
      <c r="I22" s="209">
        <v>0</v>
      </c>
      <c r="J22" s="210">
        <v>0</v>
      </c>
      <c r="K22" s="212">
        <v>0</v>
      </c>
      <c r="L22" s="209">
        <v>1.25</v>
      </c>
      <c r="M22" s="209">
        <v>35383</v>
      </c>
      <c r="N22" s="209">
        <v>23100</v>
      </c>
      <c r="O22" s="209">
        <v>0</v>
      </c>
      <c r="P22" s="209">
        <v>23100</v>
      </c>
      <c r="Q22" s="209">
        <v>11497</v>
      </c>
      <c r="R22" s="209">
        <v>11497</v>
      </c>
      <c r="S22" s="209">
        <v>0</v>
      </c>
      <c r="T22" s="209">
        <v>11497</v>
      </c>
      <c r="U22" s="209">
        <v>0</v>
      </c>
      <c r="V22" s="212">
        <v>0</v>
      </c>
      <c r="W22" s="213">
        <v>975</v>
      </c>
      <c r="X22" s="213">
        <v>1518</v>
      </c>
      <c r="Y22" s="211">
        <v>0</v>
      </c>
    </row>
    <row r="23" spans="1:25" s="1" customFormat="1" ht="17.100000000000001" customHeight="1">
      <c r="A23" s="124" t="s">
        <v>162</v>
      </c>
      <c r="B23" s="212">
        <v>58032</v>
      </c>
      <c r="C23" s="212">
        <v>58032</v>
      </c>
      <c r="D23" s="212">
        <v>100</v>
      </c>
      <c r="E23" s="209">
        <v>0</v>
      </c>
      <c r="F23" s="209">
        <v>14091</v>
      </c>
      <c r="G23" s="209">
        <v>14091</v>
      </c>
      <c r="H23" s="209">
        <v>2427</v>
      </c>
      <c r="I23" s="209">
        <v>6337</v>
      </c>
      <c r="J23" s="210">
        <v>1949</v>
      </c>
      <c r="K23" s="212">
        <v>3378</v>
      </c>
      <c r="L23" s="209">
        <v>0.78</v>
      </c>
      <c r="M23" s="209">
        <v>38326</v>
      </c>
      <c r="N23" s="209">
        <v>38326</v>
      </c>
      <c r="O23" s="209">
        <v>0</v>
      </c>
      <c r="P23" s="209">
        <v>38326</v>
      </c>
      <c r="Q23" s="209">
        <v>5615</v>
      </c>
      <c r="R23" s="209">
        <v>5615</v>
      </c>
      <c r="S23" s="209">
        <v>0</v>
      </c>
      <c r="T23" s="209">
        <v>5615</v>
      </c>
      <c r="U23" s="209">
        <v>0</v>
      </c>
      <c r="V23" s="212">
        <v>0</v>
      </c>
      <c r="W23" s="213">
        <v>548</v>
      </c>
      <c r="X23" s="213">
        <v>4762</v>
      </c>
      <c r="Y23" s="211">
        <v>10</v>
      </c>
    </row>
    <row r="24" spans="1:25" s="1" customFormat="1" ht="17.100000000000001" customHeight="1">
      <c r="A24" s="124" t="s">
        <v>163</v>
      </c>
      <c r="B24" s="214">
        <v>16598</v>
      </c>
      <c r="C24" s="214">
        <v>16598</v>
      </c>
      <c r="D24" s="214">
        <v>100</v>
      </c>
      <c r="E24" s="209">
        <v>0</v>
      </c>
      <c r="F24" s="215">
        <v>0</v>
      </c>
      <c r="G24" s="215">
        <v>0</v>
      </c>
      <c r="H24" s="215">
        <v>0</v>
      </c>
      <c r="I24" s="215">
        <v>0</v>
      </c>
      <c r="J24" s="215">
        <v>0</v>
      </c>
      <c r="K24" s="214">
        <v>0</v>
      </c>
      <c r="L24" s="215">
        <v>0.37</v>
      </c>
      <c r="M24" s="215">
        <v>16598</v>
      </c>
      <c r="N24" s="215">
        <v>16598</v>
      </c>
      <c r="O24" s="215">
        <v>0</v>
      </c>
      <c r="P24" s="215">
        <v>16598</v>
      </c>
      <c r="Q24" s="215">
        <v>0</v>
      </c>
      <c r="R24" s="215">
        <v>0</v>
      </c>
      <c r="S24" s="215">
        <v>0</v>
      </c>
      <c r="T24" s="215">
        <v>0</v>
      </c>
      <c r="U24" s="215">
        <v>0</v>
      </c>
      <c r="V24" s="214">
        <v>0</v>
      </c>
      <c r="W24" s="214">
        <v>0</v>
      </c>
      <c r="X24" s="214">
        <v>340</v>
      </c>
      <c r="Y24" s="216">
        <v>0</v>
      </c>
    </row>
    <row r="25" spans="1:25" s="1" customFormat="1" ht="17.100000000000001" customHeight="1">
      <c r="A25" s="124" t="s">
        <v>164</v>
      </c>
      <c r="B25" s="212">
        <v>17670</v>
      </c>
      <c r="C25" s="212">
        <v>17670</v>
      </c>
      <c r="D25" s="212">
        <v>100</v>
      </c>
      <c r="E25" s="209">
        <v>0</v>
      </c>
      <c r="F25" s="209">
        <v>0</v>
      </c>
      <c r="G25" s="209">
        <v>0</v>
      </c>
      <c r="H25" s="209">
        <v>0</v>
      </c>
      <c r="I25" s="209">
        <v>0</v>
      </c>
      <c r="J25" s="210">
        <v>0</v>
      </c>
      <c r="K25" s="212">
        <v>0</v>
      </c>
      <c r="L25" s="209">
        <v>0.56999999999999995</v>
      </c>
      <c r="M25" s="209">
        <v>17670</v>
      </c>
      <c r="N25" s="209">
        <v>17670</v>
      </c>
      <c r="O25" s="209">
        <v>0</v>
      </c>
      <c r="P25" s="209">
        <v>17670</v>
      </c>
      <c r="Q25" s="209">
        <v>0</v>
      </c>
      <c r="R25" s="209">
        <v>0</v>
      </c>
      <c r="S25" s="209">
        <v>0</v>
      </c>
      <c r="T25" s="209">
        <v>0</v>
      </c>
      <c r="U25" s="209">
        <v>0</v>
      </c>
      <c r="V25" s="212">
        <v>0</v>
      </c>
      <c r="W25" s="213">
        <v>0</v>
      </c>
      <c r="X25" s="213">
        <v>323</v>
      </c>
      <c r="Y25" s="211">
        <v>0</v>
      </c>
    </row>
    <row r="26" spans="1:25" s="1" customFormat="1" ht="17.100000000000001" customHeight="1">
      <c r="A26" s="124" t="s">
        <v>165</v>
      </c>
      <c r="B26" s="212">
        <v>155569</v>
      </c>
      <c r="C26" s="212">
        <v>114113</v>
      </c>
      <c r="D26" s="212">
        <v>73.400000000000006</v>
      </c>
      <c r="E26" s="209">
        <v>0</v>
      </c>
      <c r="F26" s="209">
        <v>55312</v>
      </c>
      <c r="G26" s="209">
        <v>55312</v>
      </c>
      <c r="H26" s="209">
        <v>6213</v>
      </c>
      <c r="I26" s="209">
        <v>30410</v>
      </c>
      <c r="J26" s="210">
        <v>152</v>
      </c>
      <c r="K26" s="212">
        <v>18537</v>
      </c>
      <c r="L26" s="209">
        <v>3.19</v>
      </c>
      <c r="M26" s="209">
        <v>55807</v>
      </c>
      <c r="N26" s="209">
        <v>31973</v>
      </c>
      <c r="O26" s="209">
        <v>0</v>
      </c>
      <c r="P26" s="209">
        <v>31973</v>
      </c>
      <c r="Q26" s="209">
        <v>44450</v>
      </c>
      <c r="R26" s="209">
        <v>26828</v>
      </c>
      <c r="S26" s="209">
        <v>0</v>
      </c>
      <c r="T26" s="209">
        <v>26828</v>
      </c>
      <c r="U26" s="209">
        <v>0</v>
      </c>
      <c r="V26" s="212">
        <v>0</v>
      </c>
      <c r="W26" s="213">
        <v>2274</v>
      </c>
      <c r="X26" s="213">
        <v>26151</v>
      </c>
      <c r="Y26" s="211">
        <v>32</v>
      </c>
    </row>
    <row r="27" spans="1:25" s="1" customFormat="1" ht="17.100000000000001" customHeight="1">
      <c r="A27" s="124" t="s">
        <v>166</v>
      </c>
      <c r="B27" s="212">
        <v>102626</v>
      </c>
      <c r="C27" s="212">
        <v>75281</v>
      </c>
      <c r="D27" s="212">
        <v>73.400000000000006</v>
      </c>
      <c r="E27" s="209">
        <v>0</v>
      </c>
      <c r="F27" s="209">
        <v>36495</v>
      </c>
      <c r="G27" s="209">
        <v>36495</v>
      </c>
      <c r="H27" s="209">
        <v>4099</v>
      </c>
      <c r="I27" s="209">
        <v>20069</v>
      </c>
      <c r="J27" s="210">
        <v>100</v>
      </c>
      <c r="K27" s="212">
        <v>12227</v>
      </c>
      <c r="L27" s="209">
        <v>2.92</v>
      </c>
      <c r="M27" s="209">
        <v>36811</v>
      </c>
      <c r="N27" s="209">
        <v>21090</v>
      </c>
      <c r="O27" s="209">
        <v>0</v>
      </c>
      <c r="P27" s="209">
        <v>21090</v>
      </c>
      <c r="Q27" s="209">
        <v>29320</v>
      </c>
      <c r="R27" s="209">
        <v>17696</v>
      </c>
      <c r="S27" s="209">
        <v>0</v>
      </c>
      <c r="T27" s="209">
        <v>17696</v>
      </c>
      <c r="U27" s="209">
        <v>0</v>
      </c>
      <c r="V27" s="212">
        <v>0</v>
      </c>
      <c r="W27" s="213">
        <v>1499</v>
      </c>
      <c r="X27" s="213">
        <v>16638</v>
      </c>
      <c r="Y27" s="211">
        <v>21</v>
      </c>
    </row>
    <row r="28" spans="1:25" s="1" customFormat="1" ht="17.100000000000001" customHeight="1">
      <c r="A28" s="124" t="s">
        <v>167</v>
      </c>
      <c r="B28" s="212">
        <v>890</v>
      </c>
      <c r="C28" s="212">
        <v>890</v>
      </c>
      <c r="D28" s="212">
        <v>100</v>
      </c>
      <c r="E28" s="209">
        <v>0</v>
      </c>
      <c r="F28" s="209">
        <v>0</v>
      </c>
      <c r="G28" s="209">
        <v>0</v>
      </c>
      <c r="H28" s="209">
        <v>0</v>
      </c>
      <c r="I28" s="209">
        <v>0</v>
      </c>
      <c r="J28" s="210">
        <v>0</v>
      </c>
      <c r="K28" s="212">
        <v>0</v>
      </c>
      <c r="L28" s="209">
        <v>4.8499999999999996</v>
      </c>
      <c r="M28" s="209">
        <v>890</v>
      </c>
      <c r="N28" s="209">
        <v>890</v>
      </c>
      <c r="O28" s="209">
        <v>0</v>
      </c>
      <c r="P28" s="209">
        <v>890</v>
      </c>
      <c r="Q28" s="209">
        <v>0</v>
      </c>
      <c r="R28" s="209">
        <v>0</v>
      </c>
      <c r="S28" s="209">
        <v>0</v>
      </c>
      <c r="T28" s="209">
        <v>0</v>
      </c>
      <c r="U28" s="209">
        <v>0</v>
      </c>
      <c r="V28" s="212">
        <v>0</v>
      </c>
      <c r="W28" s="213">
        <v>20</v>
      </c>
      <c r="X28" s="213">
        <v>3931</v>
      </c>
      <c r="Y28" s="211">
        <v>0</v>
      </c>
    </row>
    <row r="29" spans="1:25" s="1" customFormat="1" ht="17.100000000000001" customHeight="1">
      <c r="A29" s="124" t="s">
        <v>168</v>
      </c>
      <c r="B29" s="212">
        <v>20342</v>
      </c>
      <c r="C29" s="212">
        <v>20342</v>
      </c>
      <c r="D29" s="212">
        <v>100</v>
      </c>
      <c r="E29" s="209">
        <v>0</v>
      </c>
      <c r="F29" s="209">
        <v>0</v>
      </c>
      <c r="G29" s="209">
        <v>0</v>
      </c>
      <c r="H29" s="209">
        <v>0</v>
      </c>
      <c r="I29" s="209">
        <v>0</v>
      </c>
      <c r="J29" s="210">
        <v>0</v>
      </c>
      <c r="K29" s="212">
        <v>0</v>
      </c>
      <c r="L29" s="209">
        <v>3.22</v>
      </c>
      <c r="M29" s="209">
        <v>20342</v>
      </c>
      <c r="N29" s="209">
        <v>20342</v>
      </c>
      <c r="O29" s="209">
        <v>0</v>
      </c>
      <c r="P29" s="209">
        <v>20342</v>
      </c>
      <c r="Q29" s="209">
        <v>0</v>
      </c>
      <c r="R29" s="209">
        <v>0</v>
      </c>
      <c r="S29" s="209">
        <v>0</v>
      </c>
      <c r="T29" s="209">
        <v>0</v>
      </c>
      <c r="U29" s="209">
        <v>0</v>
      </c>
      <c r="V29" s="212">
        <v>0</v>
      </c>
      <c r="W29" s="213">
        <v>452</v>
      </c>
      <c r="X29" s="213">
        <v>5773</v>
      </c>
      <c r="Y29" s="211">
        <v>0</v>
      </c>
    </row>
    <row r="30" spans="1:25" s="1" customFormat="1" ht="17.100000000000001" customHeight="1">
      <c r="A30" s="124" t="s">
        <v>169</v>
      </c>
      <c r="B30" s="212">
        <v>45935</v>
      </c>
      <c r="C30" s="212">
        <v>33697</v>
      </c>
      <c r="D30" s="212">
        <v>73.400000000000006</v>
      </c>
      <c r="E30" s="209">
        <v>0</v>
      </c>
      <c r="F30" s="209">
        <v>16338</v>
      </c>
      <c r="G30" s="209">
        <v>16338</v>
      </c>
      <c r="H30" s="209">
        <v>1834</v>
      </c>
      <c r="I30" s="209">
        <v>8987</v>
      </c>
      <c r="J30" s="210">
        <v>45</v>
      </c>
      <c r="K30" s="212">
        <v>5472</v>
      </c>
      <c r="L30" s="209">
        <v>1.51</v>
      </c>
      <c r="M30" s="209">
        <v>16475</v>
      </c>
      <c r="N30" s="209">
        <v>9439</v>
      </c>
      <c r="O30" s="209">
        <v>0</v>
      </c>
      <c r="P30" s="209">
        <v>9439</v>
      </c>
      <c r="Q30" s="209">
        <v>13122</v>
      </c>
      <c r="R30" s="209">
        <v>7920</v>
      </c>
      <c r="S30" s="209">
        <v>0</v>
      </c>
      <c r="T30" s="209">
        <v>7920</v>
      </c>
      <c r="U30" s="209">
        <v>0</v>
      </c>
      <c r="V30" s="212">
        <v>0</v>
      </c>
      <c r="W30" s="213">
        <v>672</v>
      </c>
      <c r="X30" s="213">
        <v>9347</v>
      </c>
      <c r="Y30" s="211">
        <v>9</v>
      </c>
    </row>
    <row r="31" spans="1:25" s="1" customFormat="1" ht="17.100000000000001" customHeight="1">
      <c r="A31" s="124" t="s">
        <v>170</v>
      </c>
      <c r="B31" s="212">
        <v>15263</v>
      </c>
      <c r="C31" s="212">
        <v>11196</v>
      </c>
      <c r="D31" s="212">
        <v>73.400000000000006</v>
      </c>
      <c r="E31" s="209">
        <v>0</v>
      </c>
      <c r="F31" s="209">
        <v>5425</v>
      </c>
      <c r="G31" s="209">
        <v>5425</v>
      </c>
      <c r="H31" s="209">
        <v>610</v>
      </c>
      <c r="I31" s="209">
        <v>2981</v>
      </c>
      <c r="J31" s="210">
        <v>15</v>
      </c>
      <c r="K31" s="212">
        <v>1819</v>
      </c>
      <c r="L31" s="209">
        <v>1.82</v>
      </c>
      <c r="M31" s="209">
        <v>5476</v>
      </c>
      <c r="N31" s="209">
        <v>3138</v>
      </c>
      <c r="O31" s="209">
        <v>0</v>
      </c>
      <c r="P31" s="209">
        <v>3138</v>
      </c>
      <c r="Q31" s="209">
        <v>4362</v>
      </c>
      <c r="R31" s="209">
        <v>2633</v>
      </c>
      <c r="S31" s="209">
        <v>0</v>
      </c>
      <c r="T31" s="209">
        <v>2633</v>
      </c>
      <c r="U31" s="209">
        <v>0</v>
      </c>
      <c r="V31" s="212">
        <v>0</v>
      </c>
      <c r="W31" s="213">
        <v>223</v>
      </c>
      <c r="X31" s="213">
        <v>5093</v>
      </c>
      <c r="Y31" s="211">
        <v>3</v>
      </c>
    </row>
    <row r="32" spans="1:25" s="1" customFormat="1" ht="17.100000000000001" customHeight="1">
      <c r="A32" s="126" t="s">
        <v>171</v>
      </c>
      <c r="B32" s="217">
        <v>109035</v>
      </c>
      <c r="C32" s="217">
        <v>109035</v>
      </c>
      <c r="D32" s="217">
        <v>100</v>
      </c>
      <c r="E32" s="218">
        <v>0</v>
      </c>
      <c r="F32" s="218">
        <v>0</v>
      </c>
      <c r="G32" s="218">
        <v>0</v>
      </c>
      <c r="H32" s="218">
        <v>0</v>
      </c>
      <c r="I32" s="218">
        <v>0</v>
      </c>
      <c r="J32" s="219">
        <v>0</v>
      </c>
      <c r="K32" s="217">
        <v>0</v>
      </c>
      <c r="L32" s="218">
        <v>0</v>
      </c>
      <c r="M32" s="218">
        <v>35055</v>
      </c>
      <c r="N32" s="218">
        <v>35055</v>
      </c>
      <c r="O32" s="218">
        <v>0</v>
      </c>
      <c r="P32" s="218">
        <v>35055</v>
      </c>
      <c r="Q32" s="218">
        <v>73980</v>
      </c>
      <c r="R32" s="218">
        <v>73980</v>
      </c>
      <c r="S32" s="218">
        <v>0</v>
      </c>
      <c r="T32" s="218">
        <v>73980</v>
      </c>
      <c r="U32" s="218">
        <v>0</v>
      </c>
      <c r="V32" s="217">
        <v>0</v>
      </c>
      <c r="W32" s="220">
        <v>3324</v>
      </c>
      <c r="X32" s="220">
        <v>376</v>
      </c>
      <c r="Y32" s="221">
        <v>0</v>
      </c>
    </row>
    <row r="33" spans="1:25" s="15" customFormat="1" ht="15" customHeight="1">
      <c r="A33" s="251" t="s">
        <v>185</v>
      </c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21" t="s">
        <v>176</v>
      </c>
    </row>
  </sheetData>
  <mergeCells count="31">
    <mergeCell ref="A2:Y2"/>
    <mergeCell ref="A33:K33"/>
    <mergeCell ref="A3:K3"/>
    <mergeCell ref="J5:J7"/>
    <mergeCell ref="K5:K7"/>
    <mergeCell ref="L5:L7"/>
    <mergeCell ref="L4:V4"/>
    <mergeCell ref="M5:P5"/>
    <mergeCell ref="Q5:V5"/>
    <mergeCell ref="U6:U7"/>
    <mergeCell ref="V6:V7"/>
    <mergeCell ref="M6:M7"/>
    <mergeCell ref="A4:A7"/>
    <mergeCell ref="X4:X7"/>
    <mergeCell ref="Y4:Y7"/>
    <mergeCell ref="H5:I5"/>
    <mergeCell ref="B4:B7"/>
    <mergeCell ref="C4:C7"/>
    <mergeCell ref="D4:D7"/>
    <mergeCell ref="E4:K4"/>
    <mergeCell ref="H6:H7"/>
    <mergeCell ref="I6:I7"/>
    <mergeCell ref="E5:E7"/>
    <mergeCell ref="F5:F7"/>
    <mergeCell ref="G5:G7"/>
    <mergeCell ref="W4:W7"/>
    <mergeCell ref="N6:N7"/>
    <mergeCell ref="O6:P6"/>
    <mergeCell ref="Q6:Q7"/>
    <mergeCell ref="R6:R7"/>
    <mergeCell ref="S6:T6"/>
  </mergeCells>
  <phoneticPr fontId="5" type="noConversion"/>
  <printOptions horizontalCentered="1"/>
  <pageMargins left="0.78740157480314965" right="0.78740157480314965" top="0.98425196850393704" bottom="0.98425196850393704" header="0" footer="0.59055118110236227"/>
  <pageSetup paperSize="9" scale="54" firstPageNumber="86" pageOrder="overThenDown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5</vt:i4>
      </vt:variant>
    </vt:vector>
  </HeadingPairs>
  <TitlesOfParts>
    <vt:vector size="17" baseType="lpstr">
      <vt:lpstr>Ⅷ-1 용도별 전력사용량</vt:lpstr>
      <vt:lpstr>Ⅷ-2 제조업종별 전력사용량(~2021)</vt:lpstr>
      <vt:lpstr>Ⅷ-2 제조업종별 전력사용량(2022~)</vt:lpstr>
      <vt:lpstr>Ⅷ-3 도시가스 보급률</vt:lpstr>
      <vt:lpstr>Ⅷ-4 상수도 보급현황</vt:lpstr>
      <vt:lpstr>Ⅷ-5 상수도관(~2022)</vt:lpstr>
      <vt:lpstr>Ⅷ-5 상수도관(2023~)</vt:lpstr>
      <vt:lpstr>Ⅷ-6 급수사용량</vt:lpstr>
      <vt:lpstr>Ⅷ-7 급수사용료 부과</vt:lpstr>
      <vt:lpstr>Ⅷ-8 하수도 보급률</vt:lpstr>
      <vt:lpstr>Ⅷ-9 하수도사용료 부과</vt:lpstr>
      <vt:lpstr>Ⅷ-10 하수관거</vt:lpstr>
      <vt:lpstr>'Ⅷ-1 용도별 전력사용량'!Print_Area</vt:lpstr>
      <vt:lpstr>'Ⅷ-2 제조업종별 전력사용량(~2021)'!Print_Area</vt:lpstr>
      <vt:lpstr>'Ⅷ-5 상수도관(~2022)'!Print_Area</vt:lpstr>
      <vt:lpstr>'Ⅷ-5 상수도관(2023~)'!Print_Area</vt:lpstr>
      <vt:lpstr>'Ⅷ-6 급수사용량'!Print_Area</vt:lpstr>
    </vt:vector>
  </TitlesOfParts>
  <Company>통계청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NAJU</cp:lastModifiedBy>
  <cp:lastPrinted>2024-06-17T11:49:16Z</cp:lastPrinted>
  <dcterms:created xsi:type="dcterms:W3CDTF">2010-02-18T08:46:18Z</dcterms:created>
  <dcterms:modified xsi:type="dcterms:W3CDTF">2026-09-16T01:54:52Z</dcterms:modified>
</cp:coreProperties>
</file>